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l_wmo\OneDrive\Desktop\Pacciollo\Plantllas_excel_Pacciollo\"/>
    </mc:Choice>
  </mc:AlternateContent>
  <xr:revisionPtr revIDLastSave="0" documentId="13_ncr:1_{C24EFBA6-8E2F-4137-9788-918E0A2A54B8}" xr6:coauthVersionLast="47" xr6:coauthVersionMax="47" xr10:uidLastSave="{00000000-0000-0000-0000-000000000000}"/>
  <bookViews>
    <workbookView xWindow="-108" yWindow="-108" windowWidth="23256" windowHeight="12456" firstSheet="1" activeTab="1" xr2:uid="{47CD4E54-3E1A-426F-ABCC-71EAEAF7431B}"/>
  </bookViews>
  <sheets>
    <sheet name="Base" sheetId="2" state="veryHidden" r:id="rId1"/>
    <sheet name="Tabla retención en la fuente 2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2" l="1"/>
  <c r="I18" i="2"/>
  <c r="E55" i="2"/>
  <c r="I55" i="2" s="1"/>
  <c r="E54" i="2"/>
  <c r="I54" i="2" s="1"/>
  <c r="E53" i="2"/>
  <c r="I53" i="2" s="1"/>
  <c r="E52" i="2"/>
  <c r="H52" i="2" s="1"/>
  <c r="I50" i="2"/>
  <c r="H50" i="2"/>
  <c r="E48" i="2"/>
  <c r="H48" i="2" s="1"/>
  <c r="E46" i="2"/>
  <c r="H46" i="2" s="1"/>
  <c r="E43" i="2"/>
  <c r="E34" i="2"/>
  <c r="H34" i="2" s="1"/>
  <c r="E33" i="2"/>
  <c r="I33" i="2" s="1"/>
  <c r="E32" i="2"/>
  <c r="I32" i="2" s="1"/>
  <c r="E26" i="2"/>
  <c r="I26" i="2" s="1"/>
  <c r="E25" i="2"/>
  <c r="I25" i="2" s="1"/>
  <c r="E31" i="2"/>
  <c r="I31" i="2" s="1"/>
  <c r="E30" i="2"/>
  <c r="I30" i="2" s="1"/>
  <c r="E29" i="2"/>
  <c r="I29" i="2" s="1"/>
  <c r="E28" i="2"/>
  <c r="I28" i="2" s="1"/>
  <c r="E27" i="2"/>
  <c r="I27" i="2" s="1"/>
  <c r="E42" i="2"/>
  <c r="H42" i="2" s="1"/>
  <c r="E41" i="2"/>
  <c r="I41" i="2" s="1"/>
  <c r="E40" i="2"/>
  <c r="I40" i="2" s="1"/>
  <c r="E39" i="2"/>
  <c r="I39" i="2" s="1"/>
  <c r="E38" i="2"/>
  <c r="I38" i="2" s="1"/>
  <c r="E37" i="2"/>
  <c r="I37" i="2" s="1"/>
  <c r="E36" i="2"/>
  <c r="I36" i="2" s="1"/>
  <c r="E8" i="2"/>
  <c r="I8" i="2" s="1"/>
  <c r="E9" i="2"/>
  <c r="I9" i="2" s="1"/>
  <c r="E7" i="2"/>
  <c r="I7" i="2" s="1"/>
  <c r="E44" i="2"/>
  <c r="I44" i="2" s="1"/>
  <c r="E35" i="2"/>
  <c r="I35" i="2" s="1"/>
  <c r="E23" i="2"/>
  <c r="I23" i="2" s="1"/>
  <c r="E22" i="2"/>
  <c r="I22" i="2" s="1"/>
  <c r="E24" i="2"/>
  <c r="H24" i="2" s="1"/>
  <c r="E21" i="2"/>
  <c r="I21" i="2" s="1"/>
  <c r="E16" i="2"/>
  <c r="I16" i="2" s="1"/>
  <c r="E15" i="2"/>
  <c r="I15" i="2" s="1"/>
  <c r="E18" i="2"/>
  <c r="E20" i="2"/>
  <c r="I20" i="2" s="1"/>
  <c r="E19" i="2"/>
  <c r="I19" i="2" s="1"/>
  <c r="E17" i="2"/>
  <c r="I17" i="2" s="1"/>
  <c r="E14" i="2"/>
  <c r="H14" i="2" s="1"/>
  <c r="E13" i="2"/>
  <c r="H13" i="2" s="1"/>
  <c r="E12" i="2"/>
  <c r="I12" i="2" s="1"/>
  <c r="I11" i="2"/>
  <c r="H11" i="2"/>
  <c r="E10" i="2"/>
  <c r="I10" i="2" s="1"/>
  <c r="E45" i="2"/>
  <c r="I45" i="2" s="1"/>
  <c r="E53" i="1"/>
  <c r="H53" i="1" s="1"/>
  <c r="E52" i="1"/>
  <c r="I52" i="1" s="1"/>
  <c r="E36" i="1"/>
  <c r="H36" i="1" s="1"/>
  <c r="E34" i="1"/>
  <c r="I34" i="1" s="1"/>
  <c r="E28" i="1"/>
  <c r="H28" i="1" s="1"/>
  <c r="E27" i="1"/>
  <c r="H27" i="1" s="1"/>
  <c r="E26" i="1"/>
  <c r="I26" i="1" s="1"/>
  <c r="E25" i="1"/>
  <c r="I25" i="1" s="1"/>
  <c r="E24" i="1"/>
  <c r="H24" i="1" s="1"/>
  <c r="E23" i="1"/>
  <c r="H23" i="1" s="1"/>
  <c r="E22" i="1"/>
  <c r="I22" i="1" s="1"/>
  <c r="E21" i="1"/>
  <c r="I21" i="1" s="1"/>
  <c r="E20" i="1"/>
  <c r="I20" i="1" s="1"/>
  <c r="E16" i="1"/>
  <c r="E13" i="1"/>
  <c r="I13" i="1" s="1"/>
  <c r="E12" i="1"/>
  <c r="I12" i="1" s="1"/>
  <c r="E11" i="1"/>
  <c r="I11" i="1" s="1"/>
  <c r="E10" i="1"/>
  <c r="I10" i="1" s="1"/>
  <c r="E8" i="1"/>
  <c r="H8" i="1" s="1"/>
  <c r="E7" i="1"/>
  <c r="H7" i="1" s="1"/>
  <c r="I50" i="1"/>
  <c r="H50" i="1"/>
  <c r="I28" i="1"/>
  <c r="H9" i="1"/>
  <c r="I9" i="1"/>
  <c r="E48" i="1"/>
  <c r="H48" i="1" s="1"/>
  <c r="E46" i="1"/>
  <c r="I46" i="1" s="1"/>
  <c r="E55" i="1"/>
  <c r="I55" i="1" s="1"/>
  <c r="E54" i="1"/>
  <c r="I54" i="1" s="1"/>
  <c r="E44" i="1"/>
  <c r="I44" i="1" s="1"/>
  <c r="E43" i="1"/>
  <c r="I43" i="1" s="1"/>
  <c r="E42" i="1"/>
  <c r="H42" i="1" s="1"/>
  <c r="E41" i="1"/>
  <c r="I41" i="1" s="1"/>
  <c r="E40" i="1"/>
  <c r="I40" i="1" s="1"/>
  <c r="E39" i="1"/>
  <c r="I39" i="1" s="1"/>
  <c r="E38" i="1"/>
  <c r="I38" i="1" s="1"/>
  <c r="E37" i="1"/>
  <c r="I37" i="1" s="1"/>
  <c r="E35" i="1"/>
  <c r="I35" i="1" s="1"/>
  <c r="E45" i="1"/>
  <c r="E33" i="1"/>
  <c r="H33" i="1" s="1"/>
  <c r="E32" i="1"/>
  <c r="I32" i="1" s="1"/>
  <c r="E31" i="1"/>
  <c r="I31" i="1" s="1"/>
  <c r="E30" i="1"/>
  <c r="H30" i="1" s="1"/>
  <c r="E29" i="1"/>
  <c r="I29" i="1" s="1"/>
  <c r="E19" i="1"/>
  <c r="I19" i="1" s="1"/>
  <c r="E18" i="1"/>
  <c r="H18" i="1" s="1"/>
  <c r="E17" i="1"/>
  <c r="H17" i="1" s="1"/>
  <c r="E15" i="1"/>
  <c r="H15" i="1" s="1"/>
  <c r="E14" i="1"/>
  <c r="I14" i="1" s="1"/>
  <c r="I13" i="2" l="1"/>
  <c r="H20" i="2"/>
  <c r="H17" i="2"/>
  <c r="I46" i="2"/>
  <c r="H16" i="2"/>
  <c r="H44" i="2"/>
  <c r="H36" i="2"/>
  <c r="H40" i="2"/>
  <c r="H28" i="2"/>
  <c r="H25" i="2"/>
  <c r="H54" i="2"/>
  <c r="I24" i="2"/>
  <c r="I42" i="2"/>
  <c r="I34" i="2"/>
  <c r="I52" i="2"/>
  <c r="H12" i="2"/>
  <c r="H19" i="2"/>
  <c r="I48" i="2"/>
  <c r="H10" i="2"/>
  <c r="I14" i="2"/>
  <c r="H15" i="2"/>
  <c r="H21" i="2"/>
  <c r="H22" i="2"/>
  <c r="H35" i="2"/>
  <c r="H7" i="2"/>
  <c r="H8" i="2"/>
  <c r="H37" i="2"/>
  <c r="H39" i="2"/>
  <c r="H41" i="2"/>
  <c r="H27" i="2"/>
  <c r="H29" i="2"/>
  <c r="H31" i="2"/>
  <c r="H26" i="2"/>
  <c r="H33" i="2"/>
  <c r="H53" i="2"/>
  <c r="H55" i="2"/>
  <c r="H45" i="2"/>
  <c r="H23" i="2"/>
  <c r="H9" i="2"/>
  <c r="H38" i="2"/>
  <c r="H30" i="2"/>
  <c r="H32" i="2"/>
  <c r="H52" i="1"/>
  <c r="I53" i="1"/>
  <c r="I48" i="1"/>
  <c r="H25" i="1"/>
  <c r="H11" i="1"/>
  <c r="H34" i="1"/>
  <c r="H12" i="1"/>
  <c r="H13" i="1"/>
  <c r="I24" i="1"/>
  <c r="I36" i="1"/>
  <c r="H20" i="1"/>
  <c r="H21" i="1"/>
  <c r="I27" i="1"/>
  <c r="I15" i="1"/>
  <c r="H26" i="1"/>
  <c r="H10" i="1"/>
  <c r="I23" i="1"/>
  <c r="H22" i="1"/>
  <c r="I8" i="1"/>
  <c r="I17" i="1"/>
  <c r="I18" i="1"/>
  <c r="H32" i="1"/>
  <c r="H44" i="1"/>
  <c r="I33" i="1"/>
  <c r="H54" i="1"/>
  <c r="H41" i="1"/>
  <c r="H35" i="1"/>
  <c r="I42" i="1"/>
  <c r="I7" i="1"/>
  <c r="H29" i="1"/>
  <c r="H39" i="1"/>
  <c r="I30" i="1"/>
  <c r="H14" i="1"/>
  <c r="H19" i="1"/>
  <c r="H31" i="1"/>
  <c r="H37" i="1"/>
  <c r="H40" i="1"/>
  <c r="H43" i="1"/>
  <c r="H55" i="1"/>
  <c r="H38" i="1"/>
  <c r="H46" i="1"/>
</calcChain>
</file>

<file path=xl/sharedStrings.xml><?xml version="1.0" encoding="utf-8"?>
<sst xmlns="http://schemas.openxmlformats.org/spreadsheetml/2006/main" count="120" uniqueCount="65">
  <si>
    <t>Concepto</t>
  </si>
  <si>
    <t>%</t>
  </si>
  <si>
    <t>Adquisición de bienes raíces para uso de vivienda de habitación por las primeras 20.000 UVT.</t>
  </si>
  <si>
    <t>Adquisición de vehículos.</t>
  </si>
  <si>
    <t>Arrendamiento de bienes inmuebles (declarantes y no declarantes)</t>
  </si>
  <si>
    <t>Arrendamiento de bienes muebles</t>
  </si>
  <si>
    <t>Comisiones Bolsa de Valores</t>
  </si>
  <si>
    <t>Comisiones sector financiero</t>
  </si>
  <si>
    <t>Compras con tarjeta débito o crédito</t>
  </si>
  <si>
    <t>Compras de bienes o productos agrícolas o pecuarios sin procesamiento industrial</t>
  </si>
  <si>
    <t>Compras de café pergamino o cereza</t>
  </si>
  <si>
    <t>Compras de combustibles derivados del petróleo</t>
  </si>
  <si>
    <t>Compras generales (declarantes renta)</t>
  </si>
  <si>
    <t>Compras generales (no declarantes renta)</t>
  </si>
  <si>
    <t>Contratos de construcción y urbanización.</t>
  </si>
  <si>
    <t>Contratos de consultoría de obras públicas.</t>
  </si>
  <si>
    <t>Contratos de consultoría en ingeniería de proyectos de infraestructura y edificaciones a favor de personas naturales no declarantes del impuesto de renta.</t>
  </si>
  <si>
    <t>Contratos de consultoría en ingeniería de proyectos de infraestructura y edificaciones a favor de personas naturales o jurídicas y entidades contribuyentes del impuesto de renta.</t>
  </si>
  <si>
    <t>Contratos de consultoría en ingeniería de proyectos de infraestructura y edificaciones a favor de personas naturales, consorcios o uniones temporales cuyos miembros sean personas naturales declarantes del impuesto de renta.</t>
  </si>
  <si>
    <t>Diseño de página web y consultoría en programas de informática a obligados a declarar renta.</t>
  </si>
  <si>
    <t>Enajenación de activos fijos de personas naturales no retenedores (La retención la realiza las notarías y tránsito)</t>
  </si>
  <si>
    <t>Honorarios y comisiones (no declarantes renta)</t>
  </si>
  <si>
    <t>Honorarios y comisiones pagados a personas jurídicas y tambien a P. naturales que suscriban contratos por más de 3.300 Uvt o que la sumatoria de los pagos o abonos en cuenta durante el año gravable superen 3.300 UVT</t>
  </si>
  <si>
    <t>Honorarios y comisiones (personas jurídicas)</t>
  </si>
  <si>
    <t>Intereses o rendimientos financieros en general</t>
  </si>
  <si>
    <t>Loterías, rifas, apuestas y similares</t>
  </si>
  <si>
    <t>Otros ingresos tributarios (declarantes)</t>
  </si>
  <si>
    <t>Otros ingresos tributarios (no declarantes)</t>
  </si>
  <si>
    <t>Por emolumentos eclesiásticos (declarantes)</t>
  </si>
  <si>
    <t>Por emolumentos eclesiásticos (no declarantes)</t>
  </si>
  <si>
    <t>Rendimientos financieros (títulos de renta fija)</t>
  </si>
  <si>
    <t>Rentas de trabajo</t>
  </si>
  <si>
    <t>Tabla art. 383 ET</t>
  </si>
  <si>
    <t>Servicios de hoteles y restaurantes</t>
  </si>
  <si>
    <t>Servicios de licenciamiento o derecho de uso de software</t>
  </si>
  <si>
    <t>Servicios de transporte de carga</t>
  </si>
  <si>
    <t>Servicios de transporte nacional de pasajeros por vía aérea o marítima</t>
  </si>
  <si>
    <t>Servicios de transporte nacional de pasajeros por vía terrestre</t>
  </si>
  <si>
    <t>Servicios generales (declarantes renta)</t>
  </si>
  <si>
    <t>Servicios generales (no declarantes renta)</t>
  </si>
  <si>
    <t>Servicios integrales de salud prestados por IPS</t>
  </si>
  <si>
    <t>Servicios prestados por empresas de servicios temporales (sobre AIU)</t>
  </si>
  <si>
    <t>Servicios prestados por empresas de vigilancia y aseo (sobre AIU)</t>
  </si>
  <si>
    <t>Rete IVA por compras  (15% sobre el IVA)</t>
  </si>
  <si>
    <t>Rete IVA por servicios (15% sobre el IVA)</t>
  </si>
  <si>
    <t xml:space="preserve">Pacciollo.com </t>
  </si>
  <si>
    <t xml:space="preserve">TABLA RETENCION EN LA FUENTE EN RENTA </t>
  </si>
  <si>
    <t xml:space="preserve">Actualizar UVT del año </t>
  </si>
  <si>
    <t xml:space="preserve">Más de </t>
  </si>
  <si>
    <t>Adquisición de bienes raíces para uso de vivienda de habitación cuando exceda las 20.000 UVT (al excedente se le aplicará la tarifa).</t>
  </si>
  <si>
    <t>Hasta</t>
  </si>
  <si>
    <t>Adquisición de bienes raíces para uso diferente a vivienda de habitación, si el vendedor es persona jurídica, sociedad de hecho o persona natural declarante, (segun el artículo 368-2 ET).</t>
  </si>
  <si>
    <t>Retencion a aplicar</t>
  </si>
  <si>
    <t xml:space="preserve">Monto a verificar </t>
  </si>
  <si>
    <t>Aplica retencion?</t>
  </si>
  <si>
    <t>Base en UVT</t>
  </si>
  <si>
    <t>Base en pesos</t>
  </si>
  <si>
    <t>Diseño de página web y consultoría en programas de informática a no obligados a declarar renta: literal B) Decreto 260 de 2001.</t>
  </si>
  <si>
    <t>Diseño de página web y consultoría en programas de informática a no obligados a declarar renta: literal a) Decreto 260 de 2001. (Ingreso menor a $88 Millones en el año)</t>
  </si>
  <si>
    <t>Diseño de página web y consultoría en programas de informática a no obligados a declarar renta: literal B) Decreto 260 de 2001. (Ingreso mayor a $88 Millones en el año)</t>
  </si>
  <si>
    <t>UVT</t>
  </si>
  <si>
    <t>Contratos de consultoría en ingeniería de proyectos de infraestructura y edificaciones a favor de personas naturales no declarante de renta.</t>
  </si>
  <si>
    <t>Contratos de consultoría en ingeniería de proyectos de infraestructura y edificaciones a favor de personas naturales o jurídicas y entidades contribuyentes de renta.</t>
  </si>
  <si>
    <t>Servicios de hoteles y restaurantes (Declarantes y no declarantes renta)</t>
  </si>
  <si>
    <t xml:space="preserve">Diseño de página web y consultoría en programas de informática a no obligados a declarar renta: literal a) Decreto 260 de 2001.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</si>
</sst>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9" formatCode="_-* #,##0_-;\-* #,##0_-;_-* &quot;-&quot;??_-;_-@_-"/>
    <numFmt numFmtId="171" formatCode="_-&quot;$&quot;\ * #,##0_-;\-&quot;$&quot;\ * #,##0_-;_-&quot;$&quot;\ 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rgb="FF000000"/>
      <name val="Arial"/>
      <family val="2"/>
    </font>
    <font>
      <sz val="12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 style="thin">
        <color theme="8"/>
      </right>
      <top/>
      <bottom style="thin">
        <color theme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Protection="1">
      <protection locked="0"/>
    </xf>
    <xf numFmtId="171" fontId="0" fillId="0" borderId="0" xfId="2" applyNumberFormat="1" applyFont="1" applyProtection="1">
      <protection locked="0"/>
    </xf>
    <xf numFmtId="44" fontId="3" fillId="6" borderId="0" xfId="2" applyFont="1" applyFill="1" applyProtection="1">
      <protection locked="0"/>
    </xf>
    <xf numFmtId="0" fontId="3" fillId="6" borderId="0" xfId="0" applyFont="1" applyFill="1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right" vertical="center" wrapText="1"/>
      <protection locked="0"/>
    </xf>
    <xf numFmtId="10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6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9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4" xfId="0" applyFont="1" applyFill="1" applyBorder="1" applyAlignment="1" applyProtection="1">
      <alignment horizontal="right" vertical="center" wrapText="1"/>
      <protection locked="0"/>
    </xf>
    <xf numFmtId="1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6" fontId="5" fillId="4" borderId="4" xfId="0" applyNumberFormat="1" applyFont="1" applyFill="1" applyBorder="1" applyAlignment="1" applyProtection="1">
      <alignment horizontal="center" vertical="center" wrapText="1"/>
      <protection locked="0"/>
    </xf>
    <xf numFmtId="169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6" fontId="5" fillId="4" borderId="5" xfId="0" applyNumberFormat="1" applyFont="1" applyFill="1" applyBorder="1" applyAlignment="1" applyProtection="1">
      <alignment horizontal="center" vertical="center" wrapText="1"/>
      <protection locked="0"/>
    </xf>
    <xf numFmtId="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3" fillId="6" borderId="0" xfId="0" applyFont="1" applyFill="1" applyAlignment="1" applyProtection="1">
      <alignment horizontal="right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left" vertical="center" wrapText="1"/>
      <protection hidden="1"/>
    </xf>
    <xf numFmtId="0" fontId="5" fillId="2" borderId="3" xfId="0" applyFont="1" applyFill="1" applyBorder="1" applyAlignment="1" applyProtection="1">
      <alignment horizontal="left" vertical="center" wrapText="1"/>
      <protection hidden="1"/>
    </xf>
    <xf numFmtId="0" fontId="5" fillId="2" borderId="6" xfId="0" applyFont="1" applyFill="1" applyBorder="1" applyAlignment="1" applyProtection="1">
      <alignment horizontal="left" vertical="center" wrapText="1"/>
      <protection hidden="1"/>
    </xf>
    <xf numFmtId="0" fontId="5" fillId="2" borderId="8" xfId="0" applyFont="1" applyFill="1" applyBorder="1" applyAlignment="1" applyProtection="1">
      <alignment horizontal="left" vertical="center" wrapText="1"/>
      <protection hidden="1"/>
    </xf>
    <xf numFmtId="0" fontId="5" fillId="2" borderId="7" xfId="0" applyFont="1" applyFill="1" applyBorder="1" applyAlignment="1" applyProtection="1">
      <alignment horizontal="left" vertical="center" wrapText="1"/>
      <protection hidden="1"/>
    </xf>
    <xf numFmtId="0" fontId="5" fillId="2" borderId="9" xfId="0" applyFont="1" applyFill="1" applyBorder="1" applyAlignment="1" applyProtection="1">
      <alignment horizontal="left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6" fontId="5" fillId="2" borderId="1" xfId="0" applyNumberFormat="1" applyFont="1" applyFill="1" applyBorder="1" applyAlignment="1" applyProtection="1">
      <alignment horizontal="right" vertical="center" wrapText="1"/>
      <protection hidden="1"/>
    </xf>
    <xf numFmtId="6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6" fontId="5" fillId="2" borderId="3" xfId="0" applyNumberFormat="1" applyFont="1" applyFill="1" applyBorder="1" applyAlignment="1" applyProtection="1">
      <alignment horizontal="center" vertical="center" wrapText="1"/>
      <protection hidden="1"/>
    </xf>
    <xf numFmtId="171" fontId="0" fillId="0" borderId="0" xfId="2" applyNumberFormat="1" applyFont="1" applyProtection="1"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4" fontId="0" fillId="5" borderId="1" xfId="2" applyFont="1" applyFill="1" applyBorder="1" applyProtection="1"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44" fontId="0" fillId="5" borderId="4" xfId="2" applyFont="1" applyFill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44" fontId="0" fillId="5" borderId="5" xfId="2" applyFont="1" applyFill="1" applyBorder="1" applyAlignment="1" applyProtection="1">
      <alignment horizontal="center"/>
      <protection hidden="1"/>
    </xf>
    <xf numFmtId="0" fontId="3" fillId="6" borderId="0" xfId="0" applyFont="1" applyFill="1" applyProtection="1">
      <protection hidden="1"/>
    </xf>
    <xf numFmtId="44" fontId="3" fillId="6" borderId="0" xfId="2" applyFont="1" applyFill="1" applyProtection="1">
      <protection hidden="1"/>
    </xf>
    <xf numFmtId="0" fontId="5" fillId="2" borderId="1" xfId="0" applyFont="1" applyFill="1" applyBorder="1" applyAlignment="1" applyProtection="1">
      <alignment horizontal="right" vertical="center" wrapText="1"/>
      <protection hidden="1"/>
    </xf>
    <xf numFmtId="9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6" fontId="5" fillId="4" borderId="1" xfId="0" applyNumberFormat="1" applyFont="1" applyFill="1" applyBorder="1" applyAlignment="1" applyProtection="1">
      <alignment vertical="center" wrapText="1"/>
      <protection hidden="1"/>
    </xf>
    <xf numFmtId="10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right" vertical="center" wrapText="1"/>
      <protection hidden="1"/>
    </xf>
    <xf numFmtId="0" fontId="5" fillId="2" borderId="4" xfId="0" applyFont="1" applyFill="1" applyBorder="1" applyAlignment="1" applyProtection="1">
      <alignment horizontal="right" vertical="center" wrapText="1"/>
      <protection hidden="1"/>
    </xf>
    <xf numFmtId="10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6" fontId="5" fillId="4" borderId="4" xfId="0" applyNumberFormat="1" applyFont="1" applyFill="1" applyBorder="1" applyAlignment="1" applyProtection="1">
      <alignment vertical="center" wrapText="1"/>
      <protection hidden="1"/>
    </xf>
    <xf numFmtId="169" fontId="5" fillId="2" borderId="5" xfId="1" applyNumberFormat="1" applyFont="1" applyFill="1" applyBorder="1" applyAlignment="1" applyProtection="1">
      <alignment horizontal="right" vertical="center" wrapText="1"/>
      <protection hidden="1"/>
    </xf>
    <xf numFmtId="6" fontId="5" fillId="4" borderId="5" xfId="0" applyNumberFormat="1" applyFont="1" applyFill="1" applyBorder="1" applyAlignment="1" applyProtection="1">
      <alignment vertical="center" wrapText="1"/>
      <protection hidden="1"/>
    </xf>
    <xf numFmtId="9" fontId="5" fillId="2" borderId="1" xfId="0" applyNumberFormat="1" applyFont="1" applyFill="1" applyBorder="1" applyAlignment="1" applyProtection="1">
      <alignment horizontal="center" vertical="center" wrapText="1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0</xdr:rowOff>
    </xdr:from>
    <xdr:to>
      <xdr:col>5</xdr:col>
      <xdr:colOff>960120</xdr:colOff>
      <xdr:row>4</xdr:row>
      <xdr:rowOff>175333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F2DA75-B73D-0478-1C1A-4B16CC0D4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0"/>
          <a:ext cx="922020" cy="9068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678180</xdr:colOff>
      <xdr:row>0</xdr:row>
      <xdr:rowOff>0</xdr:rowOff>
    </xdr:from>
    <xdr:to>
      <xdr:col>8</xdr:col>
      <xdr:colOff>617220</xdr:colOff>
      <xdr:row>4</xdr:row>
      <xdr:rowOff>175333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D1F2C0-F519-4261-B7BF-65E8B6009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5080" y="0"/>
          <a:ext cx="922020" cy="9068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A0CCF-C161-47EF-9FAE-85633E7874FE}">
  <sheetPr codeName="Hoja1"/>
  <dimension ref="B1:I55"/>
  <sheetViews>
    <sheetView showGridLines="0" workbookViewId="0">
      <selection activeCell="D2" sqref="D2"/>
    </sheetView>
  </sheetViews>
  <sheetFormatPr baseColWidth="10" defaultColWidth="0" defaultRowHeight="14.4" zeroHeight="1" x14ac:dyDescent="0.3"/>
  <cols>
    <col min="1" max="1" width="1.21875" style="17" customWidth="1"/>
    <col min="2" max="2" width="57.5546875" style="17" customWidth="1"/>
    <col min="3" max="3" width="19.109375" style="17" bestFit="1" customWidth="1"/>
    <col min="4" max="4" width="15.44140625" style="17" customWidth="1"/>
    <col min="5" max="5" width="15.21875" style="17" bestFit="1" customWidth="1"/>
    <col min="6" max="6" width="15.44140625" style="17" customWidth="1"/>
    <col min="7" max="7" width="16.44140625" style="32" hidden="1" customWidth="1"/>
    <col min="8" max="8" width="14.33203125" style="17" hidden="1" customWidth="1"/>
    <col min="9" max="9" width="16.44140625" style="17" hidden="1" customWidth="1"/>
    <col min="10" max="16384" width="11.5546875" style="17" hidden="1"/>
  </cols>
  <sheetData>
    <row r="1" spans="2:9" x14ac:dyDescent="0.3"/>
    <row r="2" spans="2:9" x14ac:dyDescent="0.3">
      <c r="B2" s="18" t="s">
        <v>45</v>
      </c>
      <c r="C2" s="18"/>
    </row>
    <row r="3" spans="2:9" x14ac:dyDescent="0.3">
      <c r="B3" s="18" t="s">
        <v>46</v>
      </c>
      <c r="C3" s="18"/>
    </row>
    <row r="4" spans="2:9" x14ac:dyDescent="0.3">
      <c r="C4" s="19" t="s">
        <v>60</v>
      </c>
      <c r="D4" s="39">
        <v>2024</v>
      </c>
      <c r="E4" s="40">
        <v>47065</v>
      </c>
    </row>
    <row r="5" spans="2:9" x14ac:dyDescent="0.3"/>
    <row r="6" spans="2:9" ht="31.2" x14ac:dyDescent="0.3">
      <c r="B6" s="20" t="s">
        <v>0</v>
      </c>
      <c r="C6" s="21"/>
      <c r="D6" s="28" t="s">
        <v>55</v>
      </c>
      <c r="E6" s="28" t="s">
        <v>56</v>
      </c>
      <c r="F6" s="28" t="s">
        <v>1</v>
      </c>
      <c r="G6" s="28" t="s">
        <v>53</v>
      </c>
      <c r="H6" s="28" t="s">
        <v>54</v>
      </c>
      <c r="I6" s="28" t="s">
        <v>52</v>
      </c>
    </row>
    <row r="7" spans="2:9" ht="15" x14ac:dyDescent="0.3">
      <c r="B7" s="22" t="s">
        <v>21</v>
      </c>
      <c r="C7" s="23"/>
      <c r="D7" s="41">
        <v>0</v>
      </c>
      <c r="E7" s="29">
        <f>ROUND(D7*$E$4,-3)</f>
        <v>0</v>
      </c>
      <c r="F7" s="42">
        <v>0.1</v>
      </c>
      <c r="G7" s="43">
        <v>0</v>
      </c>
      <c r="H7" s="33" t="str">
        <f>+IF(G7&gt;E7,"SI","NO")</f>
        <v>NO</v>
      </c>
      <c r="I7" s="34">
        <f>+IF(G7&gt;E7,G7*F7,0)</f>
        <v>0</v>
      </c>
    </row>
    <row r="8" spans="2:9" ht="15" x14ac:dyDescent="0.3">
      <c r="B8" s="22" t="s">
        <v>23</v>
      </c>
      <c r="C8" s="23"/>
      <c r="D8" s="41">
        <v>0</v>
      </c>
      <c r="E8" s="29">
        <f>ROUND(D8*$E$4,-3)</f>
        <v>0</v>
      </c>
      <c r="F8" s="42">
        <v>0.11</v>
      </c>
      <c r="G8" s="43">
        <v>0</v>
      </c>
      <c r="H8" s="33" t="str">
        <f>+IF(G8&gt;E8,"SI","NO")</f>
        <v>NO</v>
      </c>
      <c r="I8" s="34">
        <f>+IF(G8&gt;E8,G8*F8,0)</f>
        <v>0</v>
      </c>
    </row>
    <row r="9" spans="2:9" ht="55.8" customHeight="1" x14ac:dyDescent="0.3">
      <c r="B9" s="22" t="s">
        <v>22</v>
      </c>
      <c r="C9" s="23"/>
      <c r="D9" s="41">
        <v>0</v>
      </c>
      <c r="E9" s="29">
        <f>ROUND(D9*$E$4,-3)</f>
        <v>0</v>
      </c>
      <c r="F9" s="42">
        <v>0.11</v>
      </c>
      <c r="G9" s="43">
        <v>0</v>
      </c>
      <c r="H9" s="33" t="str">
        <f>+IF(G9&gt;E9,"SI","NO")</f>
        <v>NO</v>
      </c>
      <c r="I9" s="34">
        <f>+IF(G9&gt;E9,G9*F9,0)</f>
        <v>0</v>
      </c>
    </row>
    <row r="10" spans="2:9" ht="15" x14ac:dyDescent="0.3">
      <c r="B10" s="22" t="s">
        <v>3</v>
      </c>
      <c r="C10" s="23"/>
      <c r="D10" s="41">
        <v>27</v>
      </c>
      <c r="E10" s="29">
        <f>ROUND(D10*$E$4,-3)</f>
        <v>1271000</v>
      </c>
      <c r="F10" s="42">
        <v>0.01</v>
      </c>
      <c r="G10" s="43">
        <v>0</v>
      </c>
      <c r="H10" s="33" t="str">
        <f>+IF(G10&gt;E10,"SI","NO")</f>
        <v>NO</v>
      </c>
      <c r="I10" s="34">
        <f>+IF(G10&gt;E10,G10*F10,0)</f>
        <v>0</v>
      </c>
    </row>
    <row r="11" spans="2:9" ht="15" x14ac:dyDescent="0.3">
      <c r="B11" s="22" t="s">
        <v>4</v>
      </c>
      <c r="C11" s="23"/>
      <c r="D11" s="41">
        <v>27</v>
      </c>
      <c r="E11" s="29">
        <v>1271000</v>
      </c>
      <c r="F11" s="44">
        <v>3.5000000000000003E-2</v>
      </c>
      <c r="G11" s="43">
        <v>0</v>
      </c>
      <c r="H11" s="33" t="str">
        <f>+IF(G11&gt;E11,"SI","NO")</f>
        <v>NO</v>
      </c>
      <c r="I11" s="34">
        <f>+IF(G11&gt;E11,G11*F11,0)</f>
        <v>0</v>
      </c>
    </row>
    <row r="12" spans="2:9" ht="15" x14ac:dyDescent="0.3">
      <c r="B12" s="22" t="s">
        <v>5</v>
      </c>
      <c r="C12" s="23"/>
      <c r="D12" s="41">
        <v>0</v>
      </c>
      <c r="E12" s="29">
        <f>ROUND(D12*$E$4,-3)</f>
        <v>0</v>
      </c>
      <c r="F12" s="42">
        <v>0.04</v>
      </c>
      <c r="G12" s="43">
        <v>0</v>
      </c>
      <c r="H12" s="33" t="str">
        <f>+IF(G12&gt;E12,"SI","NO")</f>
        <v>NO</v>
      </c>
      <c r="I12" s="34">
        <f>+IF(G12&gt;E12,G12*F12,0)</f>
        <v>0</v>
      </c>
    </row>
    <row r="13" spans="2:9" ht="15" x14ac:dyDescent="0.3">
      <c r="B13" s="22" t="s">
        <v>6</v>
      </c>
      <c r="C13" s="23"/>
      <c r="D13" s="41">
        <v>0</v>
      </c>
      <c r="E13" s="29">
        <f>ROUND(D13*$E$4,-3)</f>
        <v>0</v>
      </c>
      <c r="F13" s="42">
        <v>0.03</v>
      </c>
      <c r="G13" s="43">
        <v>0</v>
      </c>
      <c r="H13" s="33" t="str">
        <f>+IF(G13&gt;E13,"SI","NO")</f>
        <v>NO</v>
      </c>
      <c r="I13" s="34">
        <f>+IF(G13&gt;E13,G13*F13,0)</f>
        <v>0</v>
      </c>
    </row>
    <row r="14" spans="2:9" ht="15" x14ac:dyDescent="0.3">
      <c r="B14" s="22" t="s">
        <v>7</v>
      </c>
      <c r="C14" s="23"/>
      <c r="D14" s="41">
        <v>0</v>
      </c>
      <c r="E14" s="29">
        <f>ROUND(D14*$E$4,-3)</f>
        <v>0</v>
      </c>
      <c r="F14" s="42">
        <v>0.11</v>
      </c>
      <c r="G14" s="43">
        <v>0</v>
      </c>
      <c r="H14" s="33" t="str">
        <f>+IF(G14&gt;E14,"SI","NO")</f>
        <v>NO</v>
      </c>
      <c r="I14" s="34">
        <f>+IF(G14&gt;E14,G14*F14,0)</f>
        <v>0</v>
      </c>
    </row>
    <row r="15" spans="2:9" ht="15" x14ac:dyDescent="0.3">
      <c r="B15" s="22" t="s">
        <v>12</v>
      </c>
      <c r="C15" s="23"/>
      <c r="D15" s="41">
        <v>27</v>
      </c>
      <c r="E15" s="29">
        <f>ROUND(D15*$E$4,-3)</f>
        <v>1271000</v>
      </c>
      <c r="F15" s="44">
        <v>2.5000000000000001E-2</v>
      </c>
      <c r="G15" s="43">
        <v>0</v>
      </c>
      <c r="H15" s="33" t="str">
        <f>+IF(G15&gt;E15,"SI","NO")</f>
        <v>NO</v>
      </c>
      <c r="I15" s="34">
        <f>+IF(G15&gt;E15,G15*F15,0)</f>
        <v>0</v>
      </c>
    </row>
    <row r="16" spans="2:9" ht="15" x14ac:dyDescent="0.3">
      <c r="B16" s="22" t="s">
        <v>13</v>
      </c>
      <c r="C16" s="23"/>
      <c r="D16" s="41">
        <v>27</v>
      </c>
      <c r="E16" s="29">
        <f>ROUND(D16*$E$4,-3)</f>
        <v>1271000</v>
      </c>
      <c r="F16" s="44">
        <v>3.5000000000000003E-2</v>
      </c>
      <c r="G16" s="43">
        <v>0</v>
      </c>
      <c r="H16" s="33" t="str">
        <f>+IF(G16&gt;E16,"SI","NO")</f>
        <v>NO</v>
      </c>
      <c r="I16" s="34">
        <f>+IF(G16&gt;E16,G16*F16,0)</f>
        <v>0</v>
      </c>
    </row>
    <row r="17" spans="2:9" ht="15" x14ac:dyDescent="0.3">
      <c r="B17" s="22" t="s">
        <v>8</v>
      </c>
      <c r="C17" s="23"/>
      <c r="D17" s="41">
        <v>0</v>
      </c>
      <c r="E17" s="29">
        <f>ROUND(D17*$E$4,-3)</f>
        <v>0</v>
      </c>
      <c r="F17" s="44">
        <v>1.4999999999999999E-2</v>
      </c>
      <c r="G17" s="43">
        <v>0</v>
      </c>
      <c r="H17" s="33" t="str">
        <f>+IF(G17&gt;E17,"SI","NO")</f>
        <v>NO</v>
      </c>
      <c r="I17" s="34">
        <f>+IF(G17&gt;E17,G17*F17,0)</f>
        <v>0</v>
      </c>
    </row>
    <row r="18" spans="2:9" ht="15" x14ac:dyDescent="0.3">
      <c r="B18" s="22" t="s">
        <v>11</v>
      </c>
      <c r="C18" s="23"/>
      <c r="D18" s="41">
        <v>0</v>
      </c>
      <c r="E18" s="29">
        <f>ROUND(D18*$E$4,-3)</f>
        <v>0</v>
      </c>
      <c r="F18" s="44">
        <v>1E-3</v>
      </c>
      <c r="G18" s="43">
        <v>0</v>
      </c>
      <c r="H18" s="33" t="str">
        <f>+IF(G18&gt;E18,"SI","NO")</f>
        <v>NO</v>
      </c>
      <c r="I18" s="34">
        <f>+IF(G18&gt;E18,G18*F18,0)</f>
        <v>0</v>
      </c>
    </row>
    <row r="19" spans="2:9" ht="30" customHeight="1" x14ac:dyDescent="0.3">
      <c r="B19" s="22" t="s">
        <v>9</v>
      </c>
      <c r="C19" s="23"/>
      <c r="D19" s="41">
        <v>92</v>
      </c>
      <c r="E19" s="29">
        <f>ROUND(D19*$E$4,-3)</f>
        <v>4330000</v>
      </c>
      <c r="F19" s="44">
        <v>1.4999999999999999E-2</v>
      </c>
      <c r="G19" s="43">
        <v>0</v>
      </c>
      <c r="H19" s="33" t="str">
        <f>+IF(G19&gt;E19,"SI","NO")</f>
        <v>NO</v>
      </c>
      <c r="I19" s="34">
        <f>+IF(G19&gt;E19,G19*F19,0)</f>
        <v>0</v>
      </c>
    </row>
    <row r="20" spans="2:9" ht="15" x14ac:dyDescent="0.3">
      <c r="B20" s="22" t="s">
        <v>10</v>
      </c>
      <c r="C20" s="23"/>
      <c r="D20" s="41">
        <v>160</v>
      </c>
      <c r="E20" s="29">
        <f>ROUND(D20*$E$4,-3)</f>
        <v>7530000</v>
      </c>
      <c r="F20" s="44">
        <v>5.0000000000000001E-3</v>
      </c>
      <c r="G20" s="43">
        <v>0</v>
      </c>
      <c r="H20" s="33" t="str">
        <f>+IF(G20&gt;E20,"SI","NO")</f>
        <v>NO</v>
      </c>
      <c r="I20" s="34">
        <f>+IF(G20&gt;E20,G20*F20,0)</f>
        <v>0</v>
      </c>
    </row>
    <row r="21" spans="2:9" ht="15" x14ac:dyDescent="0.3">
      <c r="B21" s="22" t="s">
        <v>14</v>
      </c>
      <c r="C21" s="23"/>
      <c r="D21" s="41">
        <v>27</v>
      </c>
      <c r="E21" s="29">
        <f>ROUND(D21*$E$4,-3)</f>
        <v>1271000</v>
      </c>
      <c r="F21" s="42">
        <v>0.02</v>
      </c>
      <c r="G21" s="43">
        <v>0</v>
      </c>
      <c r="H21" s="33" t="str">
        <f>+IF(G21&gt;E21,"SI","NO")</f>
        <v>NO</v>
      </c>
      <c r="I21" s="34">
        <f>+IF(G21&gt;E21,G21*F21,0)</f>
        <v>0</v>
      </c>
    </row>
    <row r="22" spans="2:9" ht="48.6" customHeight="1" x14ac:dyDescent="0.3">
      <c r="B22" s="22" t="s">
        <v>61</v>
      </c>
      <c r="C22" s="23"/>
      <c r="D22" s="41">
        <v>0</v>
      </c>
      <c r="E22" s="29">
        <f>ROUND(D22*$E$4,-3)</f>
        <v>0</v>
      </c>
      <c r="F22" s="42">
        <v>0.1</v>
      </c>
      <c r="G22" s="43">
        <v>0</v>
      </c>
      <c r="H22" s="33" t="str">
        <f>+IF(G22&gt;E22,"SI","NO")</f>
        <v>NO</v>
      </c>
      <c r="I22" s="34">
        <f>+IF(G22&gt;E22,G22*F22,0)</f>
        <v>0</v>
      </c>
    </row>
    <row r="23" spans="2:9" ht="48.6" customHeight="1" x14ac:dyDescent="0.3">
      <c r="B23" s="22" t="s">
        <v>62</v>
      </c>
      <c r="C23" s="23"/>
      <c r="D23" s="41">
        <v>0</v>
      </c>
      <c r="E23" s="29">
        <f>ROUND(D23*$E$4,-3)</f>
        <v>0</v>
      </c>
      <c r="F23" s="42">
        <v>0.06</v>
      </c>
      <c r="G23" s="43">
        <v>0</v>
      </c>
      <c r="H23" s="33" t="str">
        <f>+IF(G23&gt;E23,"SI","NO")</f>
        <v>NO</v>
      </c>
      <c r="I23" s="34">
        <f>+IF(G23&gt;E23,G23*F23,0)</f>
        <v>0</v>
      </c>
    </row>
    <row r="24" spans="2:9" ht="15" x14ac:dyDescent="0.3">
      <c r="B24" s="22" t="s">
        <v>15</v>
      </c>
      <c r="C24" s="23"/>
      <c r="D24" s="41">
        <v>0</v>
      </c>
      <c r="E24" s="29">
        <f>ROUND(D24*$E$4,-3)</f>
        <v>0</v>
      </c>
      <c r="F24" s="42">
        <v>0.02</v>
      </c>
      <c r="G24" s="43">
        <v>0</v>
      </c>
      <c r="H24" s="33" t="str">
        <f>+IF(G24&gt;E24,"SI","NO")</f>
        <v>NO</v>
      </c>
      <c r="I24" s="34">
        <f>+IF(G24&gt;E24,G24*F24,0)</f>
        <v>0</v>
      </c>
    </row>
    <row r="25" spans="2:9" ht="15" x14ac:dyDescent="0.3">
      <c r="B25" s="22" t="s">
        <v>38</v>
      </c>
      <c r="C25" s="23"/>
      <c r="D25" s="41">
        <v>4</v>
      </c>
      <c r="E25" s="29">
        <f>ROUND(D25*$E$4,-3)</f>
        <v>188000</v>
      </c>
      <c r="F25" s="42">
        <v>0.04</v>
      </c>
      <c r="G25" s="43">
        <v>0</v>
      </c>
      <c r="H25" s="33" t="str">
        <f>+IF(G25&gt;E25,"SI","NO")</f>
        <v>NO</v>
      </c>
      <c r="I25" s="34">
        <f>+IF(G25&gt;E25,G25*F25,0)</f>
        <v>0</v>
      </c>
    </row>
    <row r="26" spans="2:9" ht="15" x14ac:dyDescent="0.3">
      <c r="B26" s="22" t="s">
        <v>39</v>
      </c>
      <c r="C26" s="23"/>
      <c r="D26" s="41">
        <v>4</v>
      </c>
      <c r="E26" s="29">
        <f>ROUND(D26*$E$4,-3)</f>
        <v>188000</v>
      </c>
      <c r="F26" s="42">
        <v>0.06</v>
      </c>
      <c r="G26" s="43">
        <v>0</v>
      </c>
      <c r="H26" s="33" t="str">
        <f>+IF(G26&gt;E26,"SI","NO")</f>
        <v>NO</v>
      </c>
      <c r="I26" s="34">
        <f>+IF(G26&gt;E26,G26*F26,0)</f>
        <v>0</v>
      </c>
    </row>
    <row r="27" spans="2:9" ht="15" x14ac:dyDescent="0.3">
      <c r="B27" s="22" t="s">
        <v>63</v>
      </c>
      <c r="C27" s="23"/>
      <c r="D27" s="41">
        <v>4</v>
      </c>
      <c r="E27" s="29">
        <f>ROUND(D27*$E$4,-3)</f>
        <v>188000</v>
      </c>
      <c r="F27" s="44">
        <v>3.5000000000000003E-2</v>
      </c>
      <c r="G27" s="43">
        <v>0</v>
      </c>
      <c r="H27" s="33" t="str">
        <f>+IF(G27&gt;E27,"SI","NO")</f>
        <v>NO</v>
      </c>
      <c r="I27" s="34">
        <f>+IF(G27&gt;E27,G27*F27,0)</f>
        <v>0</v>
      </c>
    </row>
    <row r="28" spans="2:9" ht="15" x14ac:dyDescent="0.3">
      <c r="B28" s="22" t="s">
        <v>34</v>
      </c>
      <c r="C28" s="23"/>
      <c r="D28" s="41">
        <v>0</v>
      </c>
      <c r="E28" s="29">
        <f>ROUND(D28*$E$4,-3)</f>
        <v>0</v>
      </c>
      <c r="F28" s="44">
        <v>3.5000000000000003E-2</v>
      </c>
      <c r="G28" s="43">
        <v>0</v>
      </c>
      <c r="H28" s="33" t="str">
        <f>+IF(G28&gt;E28,"SI","NO")</f>
        <v>NO</v>
      </c>
      <c r="I28" s="34">
        <f>+IF(G28&gt;E28,G28*F28,0)</f>
        <v>0</v>
      </c>
    </row>
    <row r="29" spans="2:9" ht="15" x14ac:dyDescent="0.3">
      <c r="B29" s="22" t="s">
        <v>35</v>
      </c>
      <c r="C29" s="23"/>
      <c r="D29" s="41">
        <v>4</v>
      </c>
      <c r="E29" s="29">
        <f>ROUND(D29*$E$4,-3)</f>
        <v>188000</v>
      </c>
      <c r="F29" s="42">
        <v>0.01</v>
      </c>
      <c r="G29" s="43">
        <v>0</v>
      </c>
      <c r="H29" s="33" t="str">
        <f>+IF(G29&gt;E29,"SI","NO")</f>
        <v>NO</v>
      </c>
      <c r="I29" s="34">
        <f>+IF(G29&gt;E29,G29*F29,0)</f>
        <v>0</v>
      </c>
    </row>
    <row r="30" spans="2:9" ht="15" x14ac:dyDescent="0.3">
      <c r="B30" s="22" t="s">
        <v>36</v>
      </c>
      <c r="C30" s="23"/>
      <c r="D30" s="41">
        <v>4</v>
      </c>
      <c r="E30" s="29">
        <f>ROUND(D30*$E$4,-3)</f>
        <v>188000</v>
      </c>
      <c r="F30" s="42">
        <v>0.01</v>
      </c>
      <c r="G30" s="43">
        <v>0</v>
      </c>
      <c r="H30" s="33" t="str">
        <f>+IF(G30&gt;E30,"SI","NO")</f>
        <v>NO</v>
      </c>
      <c r="I30" s="34">
        <f>+IF(G30&gt;E30,G30*F30,0)</f>
        <v>0</v>
      </c>
    </row>
    <row r="31" spans="2:9" ht="15" x14ac:dyDescent="0.3">
      <c r="B31" s="22" t="s">
        <v>37</v>
      </c>
      <c r="C31" s="23"/>
      <c r="D31" s="41">
        <v>27</v>
      </c>
      <c r="E31" s="29">
        <f>ROUND(D31*$E$4,-3)</f>
        <v>1271000</v>
      </c>
      <c r="F31" s="44">
        <v>3.5000000000000003E-2</v>
      </c>
      <c r="G31" s="43">
        <v>0</v>
      </c>
      <c r="H31" s="33" t="str">
        <f>+IF(G31&gt;E31,"SI","NO")</f>
        <v>NO</v>
      </c>
      <c r="I31" s="34">
        <f>+IF(G31&gt;E31,G31*F31,0)</f>
        <v>0</v>
      </c>
    </row>
    <row r="32" spans="2:9" ht="15" x14ac:dyDescent="0.3">
      <c r="B32" s="22" t="s">
        <v>40</v>
      </c>
      <c r="C32" s="23"/>
      <c r="D32" s="41">
        <v>4</v>
      </c>
      <c r="E32" s="29">
        <f>ROUND(D32*$E$4,-3)</f>
        <v>188000</v>
      </c>
      <c r="F32" s="42">
        <v>0.02</v>
      </c>
      <c r="G32" s="43">
        <v>0</v>
      </c>
      <c r="H32" s="33" t="str">
        <f>+IF(G32&gt;E32,"SI","NO")</f>
        <v>NO</v>
      </c>
      <c r="I32" s="34">
        <f>+IF(G32&gt;E32,G32*F32,0)</f>
        <v>0</v>
      </c>
    </row>
    <row r="33" spans="2:9" ht="15" x14ac:dyDescent="0.3">
      <c r="B33" s="22" t="s">
        <v>41</v>
      </c>
      <c r="C33" s="23"/>
      <c r="D33" s="41">
        <v>4</v>
      </c>
      <c r="E33" s="29">
        <f>ROUND(D33*$E$4,-3)</f>
        <v>188000</v>
      </c>
      <c r="F33" s="42">
        <v>0.01</v>
      </c>
      <c r="G33" s="43">
        <v>0</v>
      </c>
      <c r="H33" s="33" t="str">
        <f>+IF(G33&gt;E33,"SI","NO")</f>
        <v>NO</v>
      </c>
      <c r="I33" s="34">
        <f>+IF(G33&gt;E33,G33*F33,0)</f>
        <v>0</v>
      </c>
    </row>
    <row r="34" spans="2:9" ht="15" x14ac:dyDescent="0.3">
      <c r="B34" s="22" t="s">
        <v>42</v>
      </c>
      <c r="C34" s="23"/>
      <c r="D34" s="41">
        <v>4</v>
      </c>
      <c r="E34" s="29">
        <f>ROUND(D34*$E$4,-3)</f>
        <v>188000</v>
      </c>
      <c r="F34" s="42">
        <v>0.02</v>
      </c>
      <c r="G34" s="43">
        <v>0</v>
      </c>
      <c r="H34" s="33" t="str">
        <f>+IF(G34&gt;E34,"SI","NO")</f>
        <v>NO</v>
      </c>
      <c r="I34" s="34">
        <f>+IF(G34&gt;E34,G34*F34,0)</f>
        <v>0</v>
      </c>
    </row>
    <row r="35" spans="2:9" ht="39" customHeight="1" x14ac:dyDescent="0.3">
      <c r="B35" s="22" t="s">
        <v>19</v>
      </c>
      <c r="C35" s="23"/>
      <c r="D35" s="41">
        <v>0</v>
      </c>
      <c r="E35" s="29">
        <f>ROUND(D35*$E$4,-3)</f>
        <v>0</v>
      </c>
      <c r="F35" s="44">
        <v>3.5000000000000003E-2</v>
      </c>
      <c r="G35" s="43">
        <v>0</v>
      </c>
      <c r="H35" s="33" t="str">
        <f>+IF(G35&gt;E35,"SI","NO")</f>
        <v>NO</v>
      </c>
      <c r="I35" s="34">
        <f>+IF(G35&gt;E35,G35*F35,0)</f>
        <v>0</v>
      </c>
    </row>
    <row r="36" spans="2:9" ht="15" x14ac:dyDescent="0.3">
      <c r="B36" s="22" t="s">
        <v>24</v>
      </c>
      <c r="C36" s="23"/>
      <c r="D36" s="41">
        <v>0</v>
      </c>
      <c r="E36" s="29">
        <f>ROUND(D36*$E$4,-3)</f>
        <v>0</v>
      </c>
      <c r="F36" s="42">
        <v>7.0000000000000007E-2</v>
      </c>
      <c r="G36" s="43">
        <v>0</v>
      </c>
      <c r="H36" s="33" t="str">
        <f>+IF(G36&gt;E36,"SI","NO")</f>
        <v>NO</v>
      </c>
      <c r="I36" s="34">
        <f>+IF(G36&gt;E36,G36*F36,0)</f>
        <v>0</v>
      </c>
    </row>
    <row r="37" spans="2:9" ht="15" x14ac:dyDescent="0.3">
      <c r="B37" s="22" t="s">
        <v>25</v>
      </c>
      <c r="C37" s="23"/>
      <c r="D37" s="41">
        <v>48</v>
      </c>
      <c r="E37" s="29">
        <f>ROUND(D37*$E$4,-3)</f>
        <v>2259000</v>
      </c>
      <c r="F37" s="42">
        <v>0.2</v>
      </c>
      <c r="G37" s="43">
        <v>0</v>
      </c>
      <c r="H37" s="33" t="str">
        <f>+IF(G37&gt;E37,"SI","NO")</f>
        <v>NO</v>
      </c>
      <c r="I37" s="34">
        <f>+IF(G37&gt;E37,G37*F37,0)</f>
        <v>0</v>
      </c>
    </row>
    <row r="38" spans="2:9" ht="15" x14ac:dyDescent="0.3">
      <c r="B38" s="22" t="s">
        <v>26</v>
      </c>
      <c r="C38" s="23"/>
      <c r="D38" s="41">
        <v>27</v>
      </c>
      <c r="E38" s="29">
        <f>ROUND(D38*$E$4,-3)</f>
        <v>1271000</v>
      </c>
      <c r="F38" s="44">
        <v>2.5000000000000001E-2</v>
      </c>
      <c r="G38" s="43">
        <v>0</v>
      </c>
      <c r="H38" s="33" t="str">
        <f>+IF(G38&gt;E38,"SI","NO")</f>
        <v>NO</v>
      </c>
      <c r="I38" s="34">
        <f>+IF(G38&gt;E38,G38*F38,0)</f>
        <v>0</v>
      </c>
    </row>
    <row r="39" spans="2:9" ht="15" x14ac:dyDescent="0.3">
      <c r="B39" s="22" t="s">
        <v>27</v>
      </c>
      <c r="C39" s="23"/>
      <c r="D39" s="41">
        <v>27</v>
      </c>
      <c r="E39" s="29">
        <f>ROUND(D39*$E$4,-3)</f>
        <v>1271000</v>
      </c>
      <c r="F39" s="44">
        <v>3.5000000000000003E-2</v>
      </c>
      <c r="G39" s="43">
        <v>0</v>
      </c>
      <c r="H39" s="33" t="str">
        <f>+IF(G39&gt;E39,"SI","NO")</f>
        <v>NO</v>
      </c>
      <c r="I39" s="34">
        <f>+IF(G39&gt;E39,G39*F39,0)</f>
        <v>0</v>
      </c>
    </row>
    <row r="40" spans="2:9" ht="15" x14ac:dyDescent="0.3">
      <c r="B40" s="22" t="s">
        <v>28</v>
      </c>
      <c r="C40" s="23"/>
      <c r="D40" s="41">
        <v>27</v>
      </c>
      <c r="E40" s="29">
        <f>ROUND(D40*$E$4,-3)</f>
        <v>1271000</v>
      </c>
      <c r="F40" s="42">
        <v>0.04</v>
      </c>
      <c r="G40" s="43">
        <v>0</v>
      </c>
      <c r="H40" s="33" t="str">
        <f>+IF(G40&gt;E40,"SI","NO")</f>
        <v>NO</v>
      </c>
      <c r="I40" s="34">
        <f>+IF(G40&gt;E40,G40*F40,0)</f>
        <v>0</v>
      </c>
    </row>
    <row r="41" spans="2:9" ht="15" x14ac:dyDescent="0.3">
      <c r="B41" s="22" t="s">
        <v>29</v>
      </c>
      <c r="C41" s="23"/>
      <c r="D41" s="41">
        <v>27</v>
      </c>
      <c r="E41" s="29">
        <f>ROUND(D41*$E$4,-3)</f>
        <v>1271000</v>
      </c>
      <c r="F41" s="44">
        <v>3.5000000000000003E-2</v>
      </c>
      <c r="G41" s="43">
        <v>0</v>
      </c>
      <c r="H41" s="33" t="str">
        <f>+IF(G41&gt;E41,"SI","NO")</f>
        <v>NO</v>
      </c>
      <c r="I41" s="34">
        <f>+IF(G41&gt;E41,G41*F41,0)</f>
        <v>0</v>
      </c>
    </row>
    <row r="42" spans="2:9" ht="15" x14ac:dyDescent="0.3">
      <c r="B42" s="22" t="s">
        <v>30</v>
      </c>
      <c r="C42" s="23"/>
      <c r="D42" s="41">
        <v>0</v>
      </c>
      <c r="E42" s="29">
        <f>ROUND(D42*$E$4,-3)</f>
        <v>0</v>
      </c>
      <c r="F42" s="42">
        <v>0.04</v>
      </c>
      <c r="G42" s="43">
        <v>0</v>
      </c>
      <c r="H42" s="33" t="str">
        <f>+IF(G42&gt;E42,"SI","NO")</f>
        <v>NO</v>
      </c>
      <c r="I42" s="34">
        <f>+IF(G42&gt;E42,G42*F42,0)</f>
        <v>0</v>
      </c>
    </row>
    <row r="43" spans="2:9" ht="30" x14ac:dyDescent="0.3">
      <c r="B43" s="22" t="s">
        <v>31</v>
      </c>
      <c r="C43" s="23"/>
      <c r="D43" s="41">
        <v>95</v>
      </c>
      <c r="E43" s="29">
        <f>ROUND(D43*$E$4,-3)</f>
        <v>4471000</v>
      </c>
      <c r="F43" s="45" t="s">
        <v>32</v>
      </c>
      <c r="G43" s="43">
        <v>0</v>
      </c>
      <c r="H43" s="33"/>
      <c r="I43" s="34"/>
    </row>
    <row r="44" spans="2:9" ht="34.799999999999997" customHeight="1" x14ac:dyDescent="0.3">
      <c r="B44" s="22" t="s">
        <v>20</v>
      </c>
      <c r="C44" s="23"/>
      <c r="D44" s="41">
        <v>0</v>
      </c>
      <c r="E44" s="29">
        <f>ROUND(D44*$E$4,-3)</f>
        <v>0</v>
      </c>
      <c r="F44" s="42">
        <v>0.01</v>
      </c>
      <c r="G44" s="43">
        <v>0</v>
      </c>
      <c r="H44" s="33" t="str">
        <f>+IF(G44&gt;E44,"SI","NO")</f>
        <v>NO</v>
      </c>
      <c r="I44" s="34">
        <f>+IF(G44&gt;E44,G44*F44,0)</f>
        <v>0</v>
      </c>
    </row>
    <row r="45" spans="2:9" ht="60" customHeight="1" x14ac:dyDescent="0.3">
      <c r="B45" s="22" t="s">
        <v>51</v>
      </c>
      <c r="C45" s="23"/>
      <c r="D45" s="46">
        <v>27</v>
      </c>
      <c r="E45" s="29">
        <f>ROUND(D45*$E$4,-3)</f>
        <v>1271000</v>
      </c>
      <c r="F45" s="44">
        <v>2.5000000000000001E-2</v>
      </c>
      <c r="G45" s="43">
        <v>0</v>
      </c>
      <c r="H45" s="33" t="str">
        <f>+IF(G45&gt;E45,"SI","NO")</f>
        <v>NO</v>
      </c>
      <c r="I45" s="34">
        <f>+IF(G45&gt;E45,G45*F45,0)</f>
        <v>0</v>
      </c>
    </row>
    <row r="46" spans="2:9" ht="15" customHeight="1" x14ac:dyDescent="0.3">
      <c r="B46" s="24" t="s">
        <v>49</v>
      </c>
      <c r="C46" s="25"/>
      <c r="D46" s="47" t="s">
        <v>48</v>
      </c>
      <c r="E46" s="30">
        <f>+D47*$E$4</f>
        <v>941300000</v>
      </c>
      <c r="F46" s="48">
        <v>2.5000000000000001E-2</v>
      </c>
      <c r="G46" s="49">
        <v>0</v>
      </c>
      <c r="H46" s="35" t="str">
        <f>+IF(G46&gt;E46,"SI","NO")</f>
        <v>NO</v>
      </c>
      <c r="I46" s="36">
        <f>+IF(G46&gt;E46,G46*F46,0)</f>
        <v>0</v>
      </c>
    </row>
    <row r="47" spans="2:9" ht="15" x14ac:dyDescent="0.3">
      <c r="B47" s="26"/>
      <c r="C47" s="27"/>
      <c r="D47" s="50">
        <v>20000</v>
      </c>
      <c r="E47" s="30"/>
      <c r="F47" s="48"/>
      <c r="G47" s="51"/>
      <c r="H47" s="37"/>
      <c r="I47" s="38"/>
    </row>
    <row r="48" spans="2:9" ht="15" customHeight="1" x14ac:dyDescent="0.3">
      <c r="B48" s="24" t="s">
        <v>2</v>
      </c>
      <c r="C48" s="25"/>
      <c r="D48" s="47" t="s">
        <v>50</v>
      </c>
      <c r="E48" s="30">
        <f>+D49*$E$4</f>
        <v>941300000</v>
      </c>
      <c r="F48" s="52">
        <v>0.01</v>
      </c>
      <c r="G48" s="49">
        <v>0</v>
      </c>
      <c r="H48" s="35" t="str">
        <f>+IF(G48&lt;E48," SI","NO")</f>
        <v xml:space="preserve"> SI</v>
      </c>
      <c r="I48" s="36">
        <f>+IF(G48&lt;E48,G48*F48,0)</f>
        <v>0</v>
      </c>
    </row>
    <row r="49" spans="2:9" ht="15" x14ac:dyDescent="0.3">
      <c r="B49" s="26"/>
      <c r="C49" s="27"/>
      <c r="D49" s="50">
        <v>20000</v>
      </c>
      <c r="E49" s="30"/>
      <c r="F49" s="52"/>
      <c r="G49" s="51"/>
      <c r="H49" s="37"/>
      <c r="I49" s="38"/>
    </row>
    <row r="50" spans="2:9" ht="15" customHeight="1" x14ac:dyDescent="0.3">
      <c r="B50" s="24" t="s">
        <v>18</v>
      </c>
      <c r="C50" s="25"/>
      <c r="D50" s="47" t="s">
        <v>48</v>
      </c>
      <c r="E50" s="31">
        <v>119816000</v>
      </c>
      <c r="F50" s="52">
        <v>0.06</v>
      </c>
      <c r="G50" s="49">
        <v>0</v>
      </c>
      <c r="H50" s="35" t="str">
        <f>+IF(G50&gt;E50,"SI","NO")</f>
        <v>NO</v>
      </c>
      <c r="I50" s="36">
        <f>+IF(G50&gt;E50,G50*F50,0)</f>
        <v>0</v>
      </c>
    </row>
    <row r="51" spans="2:9" ht="34.799999999999997" customHeight="1" x14ac:dyDescent="0.3">
      <c r="B51" s="26"/>
      <c r="C51" s="27"/>
      <c r="D51" s="50">
        <v>3300</v>
      </c>
      <c r="E51" s="31"/>
      <c r="F51" s="52"/>
      <c r="G51" s="51"/>
      <c r="H51" s="37"/>
      <c r="I51" s="38"/>
    </row>
    <row r="52" spans="2:9" ht="60" customHeight="1" x14ac:dyDescent="0.3">
      <c r="B52" s="22" t="s">
        <v>58</v>
      </c>
      <c r="C52" s="23"/>
      <c r="D52" s="41">
        <v>4</v>
      </c>
      <c r="E52" s="29">
        <f>ROUND(D52*$E$4,-3)</f>
        <v>188000</v>
      </c>
      <c r="F52" s="42">
        <v>0.15</v>
      </c>
      <c r="G52" s="43">
        <v>0</v>
      </c>
      <c r="H52" s="33" t="str">
        <f>+IF(G52&gt;E52,"SI","NO")</f>
        <v>NO</v>
      </c>
      <c r="I52" s="34">
        <f>+IF(G52&gt;E52,G52*F52,0)</f>
        <v>0</v>
      </c>
    </row>
    <row r="53" spans="2:9" ht="60" customHeight="1" x14ac:dyDescent="0.3">
      <c r="B53" s="22" t="s">
        <v>59</v>
      </c>
      <c r="C53" s="23"/>
      <c r="D53" s="41">
        <v>4</v>
      </c>
      <c r="E53" s="29">
        <f>ROUND(D53*$E$4,-3)</f>
        <v>188000</v>
      </c>
      <c r="F53" s="42">
        <v>0.15</v>
      </c>
      <c r="G53" s="43">
        <v>0</v>
      </c>
      <c r="H53" s="33" t="str">
        <f>+IF(G53&gt;E53,"SI","NO")</f>
        <v>NO</v>
      </c>
      <c r="I53" s="34">
        <f>+IF(G53&gt;E53,G53*F53,0)</f>
        <v>0</v>
      </c>
    </row>
    <row r="54" spans="2:9" ht="15" x14ac:dyDescent="0.3">
      <c r="B54" s="22" t="s">
        <v>43</v>
      </c>
      <c r="C54" s="23"/>
      <c r="D54" s="41">
        <v>27</v>
      </c>
      <c r="E54" s="29">
        <f>ROUND(D54*$E$4,-3)</f>
        <v>1271000</v>
      </c>
      <c r="F54" s="42">
        <v>0.15</v>
      </c>
      <c r="G54" s="43">
        <v>0</v>
      </c>
      <c r="H54" s="33" t="str">
        <f>+IF(G54&gt;E54,"SI","NO")</f>
        <v>NO</v>
      </c>
      <c r="I54" s="34">
        <f>+IF(G54&gt;E54,G54*F54,0)</f>
        <v>0</v>
      </c>
    </row>
    <row r="55" spans="2:9" ht="15" x14ac:dyDescent="0.3">
      <c r="B55" s="22" t="s">
        <v>44</v>
      </c>
      <c r="C55" s="23"/>
      <c r="D55" s="41">
        <v>4</v>
      </c>
      <c r="E55" s="29">
        <f>ROUND(D55*$E$4,-3)</f>
        <v>188000</v>
      </c>
      <c r="F55" s="42">
        <v>0.15</v>
      </c>
      <c r="G55" s="43">
        <v>0</v>
      </c>
      <c r="H55" s="33" t="str">
        <f>+IF(G55&gt;E55,"SI","NO")</f>
        <v>NO</v>
      </c>
      <c r="I55" s="34">
        <f>+IF(G55&gt;E55,G55*F55,0)</f>
        <v>0</v>
      </c>
    </row>
  </sheetData>
  <sheetProtection sheet="1" objects="1" scenarios="1"/>
  <mergeCells count="62">
    <mergeCell ref="B52:C52"/>
    <mergeCell ref="B53:C53"/>
    <mergeCell ref="B54:C54"/>
    <mergeCell ref="B55:C55"/>
    <mergeCell ref="B50:C51"/>
    <mergeCell ref="E50:E51"/>
    <mergeCell ref="F50:F51"/>
    <mergeCell ref="G50:G51"/>
    <mergeCell ref="H50:H51"/>
    <mergeCell ref="I50:I51"/>
    <mergeCell ref="F46:F47"/>
    <mergeCell ref="G46:G47"/>
    <mergeCell ref="H46:H47"/>
    <mergeCell ref="I46:I47"/>
    <mergeCell ref="B48:C49"/>
    <mergeCell ref="E48:E49"/>
    <mergeCell ref="F48:F49"/>
    <mergeCell ref="G48:G49"/>
    <mergeCell ref="H48:H49"/>
    <mergeCell ref="I48:I49"/>
    <mergeCell ref="B32:C32"/>
    <mergeCell ref="B33:C33"/>
    <mergeCell ref="B34:C34"/>
    <mergeCell ref="B43:C43"/>
    <mergeCell ref="B46:C47"/>
    <mergeCell ref="E46:E47"/>
    <mergeCell ref="B28:C28"/>
    <mergeCell ref="B29:C29"/>
    <mergeCell ref="B30:C30"/>
    <mergeCell ref="B31:C31"/>
    <mergeCell ref="B25:C25"/>
    <mergeCell ref="B26:C26"/>
    <mergeCell ref="B38:C38"/>
    <mergeCell ref="B39:C39"/>
    <mergeCell ref="B40:C40"/>
    <mergeCell ref="B41:C41"/>
    <mergeCell ref="B42:C42"/>
    <mergeCell ref="B27:C27"/>
    <mergeCell ref="B44:C44"/>
    <mergeCell ref="B7:C7"/>
    <mergeCell ref="B9:C9"/>
    <mergeCell ref="B8:C8"/>
    <mergeCell ref="B36:C36"/>
    <mergeCell ref="B37:C37"/>
    <mergeCell ref="B16:C16"/>
    <mergeCell ref="B21:C21"/>
    <mergeCell ref="B24:C24"/>
    <mergeCell ref="B22:C22"/>
    <mergeCell ref="B23:C23"/>
    <mergeCell ref="B35:C35"/>
    <mergeCell ref="B14:C14"/>
    <mergeCell ref="B17:C17"/>
    <mergeCell ref="B19:C19"/>
    <mergeCell ref="B20:C20"/>
    <mergeCell ref="B18:C18"/>
    <mergeCell ref="B15:C15"/>
    <mergeCell ref="B6:C6"/>
    <mergeCell ref="B45:C45"/>
    <mergeCell ref="B10:C10"/>
    <mergeCell ref="B11:C11"/>
    <mergeCell ref="B12:C12"/>
    <mergeCell ref="B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C0C3-2000-415A-8FD1-8335BC02DDEB}">
  <sheetPr codeName="Hoja2"/>
  <dimension ref="A1:J56"/>
  <sheetViews>
    <sheetView showGridLines="0" tabSelected="1" zoomScale="85" zoomScaleNormal="85" workbookViewId="0">
      <selection activeCell="D11" sqref="D11"/>
    </sheetView>
  </sheetViews>
  <sheetFormatPr baseColWidth="10" defaultColWidth="0" defaultRowHeight="14.4" zeroHeight="1" x14ac:dyDescent="0.3"/>
  <cols>
    <col min="1" max="1" width="1.21875" style="17" customWidth="1"/>
    <col min="2" max="2" width="55.44140625" style="17" customWidth="1"/>
    <col min="3" max="3" width="20.88671875" style="17" customWidth="1"/>
    <col min="4" max="4" width="15.44140625" style="1" customWidth="1"/>
    <col min="5" max="5" width="15.21875" style="17" bestFit="1" customWidth="1"/>
    <col min="6" max="6" width="15.44140625" style="1" customWidth="1"/>
    <col min="7" max="7" width="16.44140625" style="2" bestFit="1" customWidth="1"/>
    <col min="8" max="8" width="14.33203125" style="17" bestFit="1" customWidth="1"/>
    <col min="9" max="9" width="16.44140625" style="17" bestFit="1" customWidth="1"/>
    <col min="10" max="10" width="11.5546875" style="17" customWidth="1"/>
    <col min="11" max="16384" width="11.5546875" style="1" hidden="1"/>
  </cols>
  <sheetData>
    <row r="1" spans="2:9" x14ac:dyDescent="0.3">
      <c r="E1" s="1"/>
    </row>
    <row r="2" spans="2:9" x14ac:dyDescent="0.3">
      <c r="B2" s="18" t="s">
        <v>45</v>
      </c>
      <c r="C2" s="18"/>
      <c r="E2" s="1"/>
    </row>
    <row r="3" spans="2:9" x14ac:dyDescent="0.3">
      <c r="B3" s="18" t="s">
        <v>46</v>
      </c>
      <c r="C3" s="18"/>
      <c r="E3" s="1"/>
    </row>
    <row r="4" spans="2:9" x14ac:dyDescent="0.3">
      <c r="C4" s="19" t="s">
        <v>47</v>
      </c>
      <c r="D4" s="3">
        <v>47065</v>
      </c>
      <c r="E4" s="4">
        <v>2024</v>
      </c>
    </row>
    <row r="5" spans="2:9" x14ac:dyDescent="0.3">
      <c r="E5" s="1"/>
    </row>
    <row r="6" spans="2:9" ht="31.2" x14ac:dyDescent="0.3">
      <c r="B6" s="20" t="s">
        <v>0</v>
      </c>
      <c r="C6" s="21"/>
      <c r="D6" s="5" t="s">
        <v>55</v>
      </c>
      <c r="E6" s="28" t="s">
        <v>56</v>
      </c>
      <c r="F6" s="5" t="s">
        <v>1</v>
      </c>
      <c r="G6" s="5" t="s">
        <v>53</v>
      </c>
      <c r="H6" s="28" t="s">
        <v>54</v>
      </c>
      <c r="I6" s="28" t="s">
        <v>52</v>
      </c>
    </row>
    <row r="7" spans="2:9" ht="60" customHeight="1" x14ac:dyDescent="0.3">
      <c r="B7" s="22" t="s">
        <v>51</v>
      </c>
      <c r="C7" s="23"/>
      <c r="D7" s="6">
        <v>27</v>
      </c>
      <c r="E7" s="29">
        <f>ROUND(D7*$D$4,-3)</f>
        <v>1271000</v>
      </c>
      <c r="F7" s="7">
        <v>2.5000000000000001E-2</v>
      </c>
      <c r="G7" s="8">
        <v>941301000</v>
      </c>
      <c r="H7" s="33" t="str">
        <f>+IF(G7&gt;E7,"SI","NO")</f>
        <v>SI</v>
      </c>
      <c r="I7" s="34">
        <f>+IF(G7&gt;E7,G7*F7,0)</f>
        <v>23532525</v>
      </c>
    </row>
    <row r="8" spans="2:9" ht="15" x14ac:dyDescent="0.3">
      <c r="B8" s="22" t="s">
        <v>3</v>
      </c>
      <c r="C8" s="23"/>
      <c r="D8" s="9">
        <v>27</v>
      </c>
      <c r="E8" s="29">
        <f>ROUND(D8*$D$4,-3)</f>
        <v>1271000</v>
      </c>
      <c r="F8" s="10">
        <v>0.01</v>
      </c>
      <c r="G8" s="8">
        <v>941301000</v>
      </c>
      <c r="H8" s="33" t="str">
        <f>+IF(G8&gt;E8,"SI","NO")</f>
        <v>SI</v>
      </c>
      <c r="I8" s="34">
        <f>+IF(G8&gt;E8,G8*F8,0)</f>
        <v>9413010</v>
      </c>
    </row>
    <row r="9" spans="2:9" ht="15" x14ac:dyDescent="0.3">
      <c r="B9" s="22" t="s">
        <v>4</v>
      </c>
      <c r="C9" s="23"/>
      <c r="D9" s="9">
        <v>27</v>
      </c>
      <c r="E9" s="29">
        <v>1271000</v>
      </c>
      <c r="F9" s="7">
        <v>3.5000000000000003E-2</v>
      </c>
      <c r="G9" s="8">
        <v>941301000</v>
      </c>
      <c r="H9" s="33" t="str">
        <f>+IF(G9&gt;E9,"SI","NO")</f>
        <v>SI</v>
      </c>
      <c r="I9" s="34">
        <f>+IF(G9&gt;E9,G9*F9,0)</f>
        <v>32945535.000000004</v>
      </c>
    </row>
    <row r="10" spans="2:9" ht="15" x14ac:dyDescent="0.3">
      <c r="B10" s="22" t="s">
        <v>5</v>
      </c>
      <c r="C10" s="23"/>
      <c r="D10" s="9">
        <v>0</v>
      </c>
      <c r="E10" s="29">
        <f>ROUND(D10*$D$4,-3)</f>
        <v>0</v>
      </c>
      <c r="F10" s="10">
        <v>0.04</v>
      </c>
      <c r="G10" s="8">
        <v>941301000</v>
      </c>
      <c r="H10" s="33" t="str">
        <f>+IF(G10&gt;E10,"SI","NO")</f>
        <v>SI</v>
      </c>
      <c r="I10" s="34">
        <f>+IF(G10&gt;E10,G10*F10,0)</f>
        <v>37652040</v>
      </c>
    </row>
    <row r="11" spans="2:9" ht="15" x14ac:dyDescent="0.3">
      <c r="B11" s="22" t="s">
        <v>6</v>
      </c>
      <c r="C11" s="23"/>
      <c r="D11" s="9">
        <v>0</v>
      </c>
      <c r="E11" s="29">
        <f>ROUND(D11*$D$4,-3)</f>
        <v>0</v>
      </c>
      <c r="F11" s="10">
        <v>0.03</v>
      </c>
      <c r="G11" s="8">
        <v>941301000</v>
      </c>
      <c r="H11" s="33" t="str">
        <f>+IF(G11&gt;E11,"SI","NO")</f>
        <v>SI</v>
      </c>
      <c r="I11" s="34">
        <f>+IF(G11&gt;E11,G11*F11,0)</f>
        <v>28239030</v>
      </c>
    </row>
    <row r="12" spans="2:9" ht="15" x14ac:dyDescent="0.3">
      <c r="B12" s="22" t="s">
        <v>7</v>
      </c>
      <c r="C12" s="23"/>
      <c r="D12" s="9">
        <v>0</v>
      </c>
      <c r="E12" s="29">
        <f>ROUND(D12*$D$4,-3)</f>
        <v>0</v>
      </c>
      <c r="F12" s="10">
        <v>0.11</v>
      </c>
      <c r="G12" s="8">
        <v>941301000</v>
      </c>
      <c r="H12" s="33" t="str">
        <f>+IF(G12&gt;E12,"SI","NO")</f>
        <v>SI</v>
      </c>
      <c r="I12" s="34">
        <f>+IF(G12&gt;E12,G12*F12,0)</f>
        <v>103543110</v>
      </c>
    </row>
    <row r="13" spans="2:9" ht="15" x14ac:dyDescent="0.3">
      <c r="B13" s="22" t="s">
        <v>8</v>
      </c>
      <c r="C13" s="23"/>
      <c r="D13" s="9">
        <v>0</v>
      </c>
      <c r="E13" s="29">
        <f>ROUND(D13*$D$4,-3)</f>
        <v>0</v>
      </c>
      <c r="F13" s="7">
        <v>1.4999999999999999E-2</v>
      </c>
      <c r="G13" s="8">
        <v>941301000</v>
      </c>
      <c r="H13" s="33" t="str">
        <f>+IF(G13&gt;E13,"SI","NO")</f>
        <v>SI</v>
      </c>
      <c r="I13" s="34">
        <f>+IF(G13&gt;E13,G13*F13,0)</f>
        <v>14119515</v>
      </c>
    </row>
    <row r="14" spans="2:9" ht="15" x14ac:dyDescent="0.3">
      <c r="B14" s="22" t="s">
        <v>9</v>
      </c>
      <c r="C14" s="23"/>
      <c r="D14" s="9">
        <v>92</v>
      </c>
      <c r="E14" s="29">
        <f>ROUND(D14*$D$4,-3)</f>
        <v>4330000</v>
      </c>
      <c r="F14" s="7">
        <v>1.4999999999999999E-2</v>
      </c>
      <c r="G14" s="8">
        <v>941301000</v>
      </c>
      <c r="H14" s="33" t="str">
        <f>+IF(G14&gt;E14,"SI","NO")</f>
        <v>SI</v>
      </c>
      <c r="I14" s="34">
        <f>+IF(G14&gt;E14,G14*F14,0)</f>
        <v>14119515</v>
      </c>
    </row>
    <row r="15" spans="2:9" ht="15" x14ac:dyDescent="0.3">
      <c r="B15" s="22" t="s">
        <v>10</v>
      </c>
      <c r="C15" s="23"/>
      <c r="D15" s="9">
        <v>160</v>
      </c>
      <c r="E15" s="29">
        <f>ROUND(D15*$D$4,-3)</f>
        <v>7530000</v>
      </c>
      <c r="F15" s="7">
        <v>5.0000000000000001E-3</v>
      </c>
      <c r="G15" s="8">
        <v>941301000</v>
      </c>
      <c r="H15" s="33" t="str">
        <f>+IF(G15&gt;E15,"SI","NO")</f>
        <v>SI</v>
      </c>
      <c r="I15" s="34">
        <f>+IF(G15&gt;E15,G15*F15,0)</f>
        <v>4706505</v>
      </c>
    </row>
    <row r="16" spans="2:9" ht="15" x14ac:dyDescent="0.3">
      <c r="B16" s="22" t="s">
        <v>11</v>
      </c>
      <c r="C16" s="23"/>
      <c r="D16" s="9">
        <v>0</v>
      </c>
      <c r="E16" s="29">
        <f>ROUND(D16*$D$4,-3)</f>
        <v>0</v>
      </c>
      <c r="F16" s="7">
        <v>1E-3</v>
      </c>
      <c r="G16" s="8"/>
      <c r="H16" s="33"/>
      <c r="I16" s="34"/>
    </row>
    <row r="17" spans="2:9" ht="15" x14ac:dyDescent="0.3">
      <c r="B17" s="22" t="s">
        <v>12</v>
      </c>
      <c r="C17" s="23"/>
      <c r="D17" s="9">
        <v>27</v>
      </c>
      <c r="E17" s="29">
        <f>ROUND(D17*$D$4,-3)</f>
        <v>1271000</v>
      </c>
      <c r="F17" s="7">
        <v>2.5000000000000001E-2</v>
      </c>
      <c r="G17" s="8">
        <v>941301000</v>
      </c>
      <c r="H17" s="33" t="str">
        <f>+IF(G17&gt;E17,"SI","NO")</f>
        <v>SI</v>
      </c>
      <c r="I17" s="34">
        <f>+IF(G17&gt;E17,G17*F17,0)</f>
        <v>23532525</v>
      </c>
    </row>
    <row r="18" spans="2:9" ht="15" x14ac:dyDescent="0.3">
      <c r="B18" s="22" t="s">
        <v>13</v>
      </c>
      <c r="C18" s="23"/>
      <c r="D18" s="9">
        <v>27</v>
      </c>
      <c r="E18" s="29">
        <f>ROUND(D18*$D$4,-3)</f>
        <v>1271000</v>
      </c>
      <c r="F18" s="7">
        <v>3.5000000000000003E-2</v>
      </c>
      <c r="G18" s="8">
        <v>941301000</v>
      </c>
      <c r="H18" s="33" t="str">
        <f>+IF(G18&gt;E18,"SI","NO")</f>
        <v>SI</v>
      </c>
      <c r="I18" s="34">
        <f>+IF(G18&gt;E18,G18*F18,0)</f>
        <v>32945535.000000004</v>
      </c>
    </row>
    <row r="19" spans="2:9" ht="15" x14ac:dyDescent="0.3">
      <c r="B19" s="22" t="s">
        <v>14</v>
      </c>
      <c r="C19" s="23"/>
      <c r="D19" s="9">
        <v>27</v>
      </c>
      <c r="E19" s="29">
        <f>ROUND(D19*$D$4,-3)</f>
        <v>1271000</v>
      </c>
      <c r="F19" s="10">
        <v>0.02</v>
      </c>
      <c r="G19" s="8">
        <v>941301000</v>
      </c>
      <c r="H19" s="33" t="str">
        <f>+IF(G19&gt;E19,"SI","NO")</f>
        <v>SI</v>
      </c>
      <c r="I19" s="34">
        <f>+IF(G19&gt;E19,G19*F19,0)</f>
        <v>18826020</v>
      </c>
    </row>
    <row r="20" spans="2:9" ht="15" x14ac:dyDescent="0.3">
      <c r="B20" s="22" t="s">
        <v>15</v>
      </c>
      <c r="C20" s="23"/>
      <c r="D20" s="9">
        <v>0</v>
      </c>
      <c r="E20" s="29">
        <f>ROUND(D20*$D$4,-3)</f>
        <v>0</v>
      </c>
      <c r="F20" s="10">
        <v>0.02</v>
      </c>
      <c r="G20" s="8">
        <v>941301000</v>
      </c>
      <c r="H20" s="33" t="str">
        <f>+IF(G20&gt;E20,"SI","NO")</f>
        <v>SI</v>
      </c>
      <c r="I20" s="34">
        <f>+IF(G20&gt;E20,G20*F20,0)</f>
        <v>18826020</v>
      </c>
    </row>
    <row r="21" spans="2:9" ht="15" x14ac:dyDescent="0.3">
      <c r="B21" s="22" t="s">
        <v>16</v>
      </c>
      <c r="C21" s="23"/>
      <c r="D21" s="9">
        <v>0</v>
      </c>
      <c r="E21" s="29">
        <f>ROUND(D21*$D$4,-3)</f>
        <v>0</v>
      </c>
      <c r="F21" s="10">
        <v>0.1</v>
      </c>
      <c r="G21" s="8">
        <v>941301000</v>
      </c>
      <c r="H21" s="33" t="str">
        <f>+IF(G21&gt;E21,"SI","NO")</f>
        <v>SI</v>
      </c>
      <c r="I21" s="34">
        <f>+IF(G21&gt;E21,G21*F21,0)</f>
        <v>94130100</v>
      </c>
    </row>
    <row r="22" spans="2:9" ht="15" x14ac:dyDescent="0.3">
      <c r="B22" s="22" t="s">
        <v>17</v>
      </c>
      <c r="C22" s="23"/>
      <c r="D22" s="9">
        <v>0</v>
      </c>
      <c r="E22" s="29">
        <f>ROUND(D22*$D$4,-3)</f>
        <v>0</v>
      </c>
      <c r="F22" s="10">
        <v>0.06</v>
      </c>
      <c r="G22" s="8">
        <v>941301000</v>
      </c>
      <c r="H22" s="33" t="str">
        <f>+IF(G22&gt;E22,"SI","NO")</f>
        <v>SI</v>
      </c>
      <c r="I22" s="34">
        <f>+IF(G22&gt;E22,G22*F22,0)</f>
        <v>56478060</v>
      </c>
    </row>
    <row r="23" spans="2:9" ht="15" x14ac:dyDescent="0.3">
      <c r="B23" s="22" t="s">
        <v>19</v>
      </c>
      <c r="C23" s="23"/>
      <c r="D23" s="9">
        <v>0</v>
      </c>
      <c r="E23" s="29">
        <f>ROUND(D23*$D$4,-3)</f>
        <v>0</v>
      </c>
      <c r="F23" s="7">
        <v>3.5000000000000003E-2</v>
      </c>
      <c r="G23" s="8">
        <v>941301000</v>
      </c>
      <c r="H23" s="33" t="str">
        <f>+IF(G23&gt;E23,"SI","NO")</f>
        <v>SI</v>
      </c>
      <c r="I23" s="34">
        <f>+IF(G23&gt;E23,G23*F23,0)</f>
        <v>32945535.000000004</v>
      </c>
    </row>
    <row r="24" spans="2:9" ht="15" x14ac:dyDescent="0.3">
      <c r="B24" s="22" t="s">
        <v>20</v>
      </c>
      <c r="C24" s="23"/>
      <c r="D24" s="9">
        <v>0</v>
      </c>
      <c r="E24" s="29">
        <f>ROUND(D24*$D$4,-3)</f>
        <v>0</v>
      </c>
      <c r="F24" s="10">
        <v>0.01</v>
      </c>
      <c r="G24" s="8">
        <v>941301000</v>
      </c>
      <c r="H24" s="33" t="str">
        <f>+IF(G24&gt;E24,"SI","NO")</f>
        <v>SI</v>
      </c>
      <c r="I24" s="34">
        <f>+IF(G24&gt;E24,G24*F24,0)</f>
        <v>9413010</v>
      </c>
    </row>
    <row r="25" spans="2:9" ht="15" x14ac:dyDescent="0.3">
      <c r="B25" s="22" t="s">
        <v>21</v>
      </c>
      <c r="C25" s="23"/>
      <c r="D25" s="9">
        <v>0</v>
      </c>
      <c r="E25" s="29">
        <f>ROUND(D25*$D$4,-3)</f>
        <v>0</v>
      </c>
      <c r="F25" s="10">
        <v>0.1</v>
      </c>
      <c r="G25" s="8">
        <v>941301000</v>
      </c>
      <c r="H25" s="33" t="str">
        <f>+IF(G25&gt;E25,"SI","NO")</f>
        <v>SI</v>
      </c>
      <c r="I25" s="34">
        <f>+IF(G25&gt;E25,G25*F25,0)</f>
        <v>94130100</v>
      </c>
    </row>
    <row r="26" spans="2:9" ht="15" x14ac:dyDescent="0.3">
      <c r="B26" s="22" t="s">
        <v>22</v>
      </c>
      <c r="C26" s="23"/>
      <c r="D26" s="9">
        <v>0</v>
      </c>
      <c r="E26" s="29">
        <f>ROUND(D26*$D$4,-3)</f>
        <v>0</v>
      </c>
      <c r="F26" s="10">
        <v>0.11</v>
      </c>
      <c r="G26" s="8">
        <v>941301000</v>
      </c>
      <c r="H26" s="33" t="str">
        <f>+IF(G26&gt;E26,"SI","NO")</f>
        <v>SI</v>
      </c>
      <c r="I26" s="34">
        <f>+IF(G26&gt;E26,G26*F26,0)</f>
        <v>103543110</v>
      </c>
    </row>
    <row r="27" spans="2:9" ht="15" x14ac:dyDescent="0.3">
      <c r="B27" s="22" t="s">
        <v>23</v>
      </c>
      <c r="C27" s="23"/>
      <c r="D27" s="9">
        <v>0</v>
      </c>
      <c r="E27" s="29">
        <f>ROUND(D27*$D$4,-3)</f>
        <v>0</v>
      </c>
      <c r="F27" s="10">
        <v>0.11</v>
      </c>
      <c r="G27" s="8">
        <v>941301000</v>
      </c>
      <c r="H27" s="33" t="str">
        <f>+IF(G27&gt;E27,"SI","NO")</f>
        <v>SI</v>
      </c>
      <c r="I27" s="34">
        <f>+IF(G27&gt;E27,G27*F27,0)</f>
        <v>103543110</v>
      </c>
    </row>
    <row r="28" spans="2:9" ht="15" x14ac:dyDescent="0.3">
      <c r="B28" s="22" t="s">
        <v>24</v>
      </c>
      <c r="C28" s="23"/>
      <c r="D28" s="9">
        <v>0</v>
      </c>
      <c r="E28" s="29">
        <f>ROUND(D28*$D$4,-3)</f>
        <v>0</v>
      </c>
      <c r="F28" s="10">
        <v>7.0000000000000007E-2</v>
      </c>
      <c r="G28" s="8">
        <v>941301000</v>
      </c>
      <c r="H28" s="33" t="str">
        <f>+IF(G28&gt;E28,"SI","NO")</f>
        <v>SI</v>
      </c>
      <c r="I28" s="34">
        <f>+IF(G28&gt;E28,G28*F28,0)</f>
        <v>65891070.000000007</v>
      </c>
    </row>
    <row r="29" spans="2:9" ht="15" x14ac:dyDescent="0.3">
      <c r="B29" s="22" t="s">
        <v>25</v>
      </c>
      <c r="C29" s="23"/>
      <c r="D29" s="9">
        <v>48</v>
      </c>
      <c r="E29" s="29">
        <f>ROUND(D29*$D$4,-3)</f>
        <v>2259000</v>
      </c>
      <c r="F29" s="10">
        <v>0.2</v>
      </c>
      <c r="G29" s="8">
        <v>941301000</v>
      </c>
      <c r="H29" s="33" t="str">
        <f>+IF(G29&gt;E29,"SI","NO")</f>
        <v>SI</v>
      </c>
      <c r="I29" s="34">
        <f>+IF(G29&gt;E29,G29*F29,0)</f>
        <v>188260200</v>
      </c>
    </row>
    <row r="30" spans="2:9" ht="15" x14ac:dyDescent="0.3">
      <c r="B30" s="22" t="s">
        <v>26</v>
      </c>
      <c r="C30" s="23"/>
      <c r="D30" s="9">
        <v>27</v>
      </c>
      <c r="E30" s="29">
        <f>ROUND(D30*$D$4,-3)</f>
        <v>1271000</v>
      </c>
      <c r="F30" s="7">
        <v>2.5000000000000001E-2</v>
      </c>
      <c r="G30" s="8">
        <v>941301000</v>
      </c>
      <c r="H30" s="33" t="str">
        <f>+IF(G30&gt;E30,"SI","NO")</f>
        <v>SI</v>
      </c>
      <c r="I30" s="34">
        <f>+IF(G30&gt;E30,G30*F30,0)</f>
        <v>23532525</v>
      </c>
    </row>
    <row r="31" spans="2:9" ht="15" x14ac:dyDescent="0.3">
      <c r="B31" s="22" t="s">
        <v>27</v>
      </c>
      <c r="C31" s="23"/>
      <c r="D31" s="9">
        <v>27</v>
      </c>
      <c r="E31" s="29">
        <f>ROUND(D31*$D$4,-3)</f>
        <v>1271000</v>
      </c>
      <c r="F31" s="7">
        <v>3.5000000000000003E-2</v>
      </c>
      <c r="G31" s="8">
        <v>941301000</v>
      </c>
      <c r="H31" s="33" t="str">
        <f>+IF(G31&gt;E31,"SI","NO")</f>
        <v>SI</v>
      </c>
      <c r="I31" s="34">
        <f>+IF(G31&gt;E31,G31*F31,0)</f>
        <v>32945535.000000004</v>
      </c>
    </row>
    <row r="32" spans="2:9" ht="15" x14ac:dyDescent="0.3">
      <c r="B32" s="22" t="s">
        <v>28</v>
      </c>
      <c r="C32" s="23"/>
      <c r="D32" s="9">
        <v>27</v>
      </c>
      <c r="E32" s="29">
        <f>ROUND(D32*$D$4,-3)</f>
        <v>1271000</v>
      </c>
      <c r="F32" s="10">
        <v>0.04</v>
      </c>
      <c r="G32" s="8">
        <v>941301000</v>
      </c>
      <c r="H32" s="33" t="str">
        <f>+IF(G32&gt;E32,"SI","NO")</f>
        <v>SI</v>
      </c>
      <c r="I32" s="34">
        <f>+IF(G32&gt;E32,G32*F32,0)</f>
        <v>37652040</v>
      </c>
    </row>
    <row r="33" spans="2:9" ht="15" x14ac:dyDescent="0.3">
      <c r="B33" s="22" t="s">
        <v>29</v>
      </c>
      <c r="C33" s="23"/>
      <c r="D33" s="9">
        <v>27</v>
      </c>
      <c r="E33" s="29">
        <f>ROUND(D33*$D$4,-3)</f>
        <v>1271000</v>
      </c>
      <c r="F33" s="7">
        <v>3.5000000000000003E-2</v>
      </c>
      <c r="G33" s="8">
        <v>941301000</v>
      </c>
      <c r="H33" s="33" t="str">
        <f>+IF(G33&gt;E33,"SI","NO")</f>
        <v>SI</v>
      </c>
      <c r="I33" s="34">
        <f>+IF(G33&gt;E33,G33*F33,0)</f>
        <v>32945535.000000004</v>
      </c>
    </row>
    <row r="34" spans="2:9" ht="15" x14ac:dyDescent="0.3">
      <c r="B34" s="22" t="s">
        <v>30</v>
      </c>
      <c r="C34" s="23"/>
      <c r="D34" s="9">
        <v>0</v>
      </c>
      <c r="E34" s="29">
        <f>ROUND(D34*$D$4,-3)</f>
        <v>0</v>
      </c>
      <c r="F34" s="10">
        <v>0.04</v>
      </c>
      <c r="G34" s="8">
        <v>941301000</v>
      </c>
      <c r="H34" s="33" t="str">
        <f>+IF(G34&gt;E34,"SI","NO")</f>
        <v>SI</v>
      </c>
      <c r="I34" s="34">
        <f>+IF(G34&gt;E34,G34*F34,0)</f>
        <v>37652040</v>
      </c>
    </row>
    <row r="35" spans="2:9" ht="15" x14ac:dyDescent="0.3">
      <c r="B35" s="22" t="s">
        <v>33</v>
      </c>
      <c r="C35" s="23"/>
      <c r="D35" s="9">
        <v>4</v>
      </c>
      <c r="E35" s="29">
        <f>ROUND(D35*$D$4,-3)</f>
        <v>188000</v>
      </c>
      <c r="F35" s="7">
        <v>3.5000000000000003E-2</v>
      </c>
      <c r="G35" s="8">
        <v>941301000</v>
      </c>
      <c r="H35" s="33" t="str">
        <f>+IF(G35&gt;E35,"SI","NO")</f>
        <v>SI</v>
      </c>
      <c r="I35" s="34">
        <f>+IF(G35&gt;E35,G35*F35,0)</f>
        <v>32945535.000000004</v>
      </c>
    </row>
    <row r="36" spans="2:9" ht="15" x14ac:dyDescent="0.3">
      <c r="B36" s="22" t="s">
        <v>34</v>
      </c>
      <c r="C36" s="23"/>
      <c r="D36" s="9">
        <v>0</v>
      </c>
      <c r="E36" s="29">
        <f>ROUND(D36*$D$4,-3)</f>
        <v>0</v>
      </c>
      <c r="F36" s="7">
        <v>3.5000000000000003E-2</v>
      </c>
      <c r="G36" s="8">
        <v>941301000</v>
      </c>
      <c r="H36" s="33" t="str">
        <f>+IF(G36&gt;E36,"SI","NO")</f>
        <v>SI</v>
      </c>
      <c r="I36" s="34">
        <f>+IF(G36&gt;E36,G36*F36,0)</f>
        <v>32945535.000000004</v>
      </c>
    </row>
    <row r="37" spans="2:9" ht="15" x14ac:dyDescent="0.3">
      <c r="B37" s="22" t="s">
        <v>35</v>
      </c>
      <c r="C37" s="23"/>
      <c r="D37" s="9">
        <v>4</v>
      </c>
      <c r="E37" s="29">
        <f>ROUND(D37*$D$4,-3)</f>
        <v>188000</v>
      </c>
      <c r="F37" s="10">
        <v>0.01</v>
      </c>
      <c r="G37" s="8">
        <v>941301000</v>
      </c>
      <c r="H37" s="33" t="str">
        <f>+IF(G37&gt;E37,"SI","NO")</f>
        <v>SI</v>
      </c>
      <c r="I37" s="34">
        <f>+IF(G37&gt;E37,G37*F37,0)</f>
        <v>9413010</v>
      </c>
    </row>
    <row r="38" spans="2:9" ht="15" x14ac:dyDescent="0.3">
      <c r="B38" s="22" t="s">
        <v>36</v>
      </c>
      <c r="C38" s="23"/>
      <c r="D38" s="9">
        <v>4</v>
      </c>
      <c r="E38" s="29">
        <f>ROUND(D38*$D$4,-3)</f>
        <v>188000</v>
      </c>
      <c r="F38" s="10">
        <v>0.01</v>
      </c>
      <c r="G38" s="8">
        <v>941301000</v>
      </c>
      <c r="H38" s="33" t="str">
        <f>+IF(G38&gt;E38,"SI","NO")</f>
        <v>SI</v>
      </c>
      <c r="I38" s="34">
        <f>+IF(G38&gt;E38,G38*F38,0)</f>
        <v>9413010</v>
      </c>
    </row>
    <row r="39" spans="2:9" ht="15" x14ac:dyDescent="0.3">
      <c r="B39" s="22" t="s">
        <v>37</v>
      </c>
      <c r="C39" s="23"/>
      <c r="D39" s="9">
        <v>27</v>
      </c>
      <c r="E39" s="29">
        <f>ROUND(D39*$D$4,-3)</f>
        <v>1271000</v>
      </c>
      <c r="F39" s="7">
        <v>3.5000000000000003E-2</v>
      </c>
      <c r="G39" s="8">
        <v>941301000</v>
      </c>
      <c r="H39" s="33" t="str">
        <f>+IF(G39&gt;E39,"SI","NO")</f>
        <v>SI</v>
      </c>
      <c r="I39" s="34">
        <f>+IF(G39&gt;E39,G39*F39,0)</f>
        <v>32945535.000000004</v>
      </c>
    </row>
    <row r="40" spans="2:9" ht="15" x14ac:dyDescent="0.3">
      <c r="B40" s="22" t="s">
        <v>38</v>
      </c>
      <c r="C40" s="23"/>
      <c r="D40" s="9">
        <v>4</v>
      </c>
      <c r="E40" s="29">
        <f>ROUND(D40*$D$4,-3)</f>
        <v>188000</v>
      </c>
      <c r="F40" s="10">
        <v>0.04</v>
      </c>
      <c r="G40" s="8">
        <v>941301000</v>
      </c>
      <c r="H40" s="33" t="str">
        <f>+IF(G40&gt;E40,"SI","NO")</f>
        <v>SI</v>
      </c>
      <c r="I40" s="34">
        <f>+IF(G40&gt;E40,G40*F40,0)</f>
        <v>37652040</v>
      </c>
    </row>
    <row r="41" spans="2:9" ht="15" x14ac:dyDescent="0.3">
      <c r="B41" s="22" t="s">
        <v>39</v>
      </c>
      <c r="C41" s="23"/>
      <c r="D41" s="9">
        <v>4</v>
      </c>
      <c r="E41" s="29">
        <f>ROUND(D41*$D$4,-3)</f>
        <v>188000</v>
      </c>
      <c r="F41" s="10">
        <v>0.06</v>
      </c>
      <c r="G41" s="8">
        <v>941301000</v>
      </c>
      <c r="H41" s="33" t="str">
        <f>+IF(G41&gt;E41,"SI","NO")</f>
        <v>SI</v>
      </c>
      <c r="I41" s="34">
        <f>+IF(G41&gt;E41,G41*F41,0)</f>
        <v>56478060</v>
      </c>
    </row>
    <row r="42" spans="2:9" ht="15" x14ac:dyDescent="0.3">
      <c r="B42" s="22" t="s">
        <v>40</v>
      </c>
      <c r="C42" s="23"/>
      <c r="D42" s="9">
        <v>4</v>
      </c>
      <c r="E42" s="29">
        <f>ROUND(D42*$D$4,-3)</f>
        <v>188000</v>
      </c>
      <c r="F42" s="10">
        <v>0.02</v>
      </c>
      <c r="G42" s="8">
        <v>941301000</v>
      </c>
      <c r="H42" s="33" t="str">
        <f>+IF(G42&gt;E42,"SI","NO")</f>
        <v>SI</v>
      </c>
      <c r="I42" s="34">
        <f>+IF(G42&gt;E42,G42*F42,0)</f>
        <v>18826020</v>
      </c>
    </row>
    <row r="43" spans="2:9" ht="15" x14ac:dyDescent="0.3">
      <c r="B43" s="22" t="s">
        <v>41</v>
      </c>
      <c r="C43" s="23"/>
      <c r="D43" s="9">
        <v>4</v>
      </c>
      <c r="E43" s="29">
        <f>ROUND(D43*$D$4,-3)</f>
        <v>188000</v>
      </c>
      <c r="F43" s="10">
        <v>0.01</v>
      </c>
      <c r="G43" s="8">
        <v>941301000</v>
      </c>
      <c r="H43" s="33" t="str">
        <f>+IF(G43&gt;E43,"SI","NO")</f>
        <v>SI</v>
      </c>
      <c r="I43" s="34">
        <f>+IF(G43&gt;E43,G43*F43,0)</f>
        <v>9413010</v>
      </c>
    </row>
    <row r="44" spans="2:9" ht="15" x14ac:dyDescent="0.3">
      <c r="B44" s="22" t="s">
        <v>42</v>
      </c>
      <c r="C44" s="23"/>
      <c r="D44" s="9">
        <v>4</v>
      </c>
      <c r="E44" s="29">
        <f>ROUND(D44*$D$4,-3)</f>
        <v>188000</v>
      </c>
      <c r="F44" s="10">
        <v>0.02</v>
      </c>
      <c r="G44" s="8">
        <v>941301000</v>
      </c>
      <c r="H44" s="33" t="str">
        <f>+IF(G44&gt;E44,"SI","NO")</f>
        <v>SI</v>
      </c>
      <c r="I44" s="34">
        <f>+IF(G44&gt;E44,G44*F44,0)</f>
        <v>18826020</v>
      </c>
    </row>
    <row r="45" spans="2:9" ht="30" x14ac:dyDescent="0.3">
      <c r="B45" s="22" t="s">
        <v>31</v>
      </c>
      <c r="C45" s="23"/>
      <c r="D45" s="9">
        <v>95</v>
      </c>
      <c r="E45" s="29">
        <f>ROUND(D45*$D$4,-3)</f>
        <v>4471000</v>
      </c>
      <c r="F45" s="9" t="s">
        <v>32</v>
      </c>
      <c r="G45" s="8">
        <v>941301000</v>
      </c>
      <c r="H45" s="33"/>
      <c r="I45" s="34"/>
    </row>
    <row r="46" spans="2:9" ht="15" customHeight="1" x14ac:dyDescent="0.3">
      <c r="B46" s="24" t="s">
        <v>49</v>
      </c>
      <c r="C46" s="25"/>
      <c r="D46" s="11" t="s">
        <v>48</v>
      </c>
      <c r="E46" s="30">
        <f>+D47*$D$4</f>
        <v>941300000</v>
      </c>
      <c r="F46" s="12">
        <v>2.5000000000000001E-2</v>
      </c>
      <c r="G46" s="13">
        <v>941301000</v>
      </c>
      <c r="H46" s="35" t="str">
        <f>+IF(G46&gt;E46,"SI","NO")</f>
        <v>SI</v>
      </c>
      <c r="I46" s="36">
        <f>+IF(G46&gt;E46,G46*F46,0)</f>
        <v>23532525</v>
      </c>
    </row>
    <row r="47" spans="2:9" ht="15" x14ac:dyDescent="0.3">
      <c r="B47" s="26"/>
      <c r="C47" s="27"/>
      <c r="D47" s="14">
        <v>20000</v>
      </c>
      <c r="E47" s="30"/>
      <c r="F47" s="12"/>
      <c r="G47" s="15"/>
      <c r="H47" s="37"/>
      <c r="I47" s="38"/>
    </row>
    <row r="48" spans="2:9" ht="15" customHeight="1" x14ac:dyDescent="0.3">
      <c r="B48" s="24" t="s">
        <v>2</v>
      </c>
      <c r="C48" s="25"/>
      <c r="D48" s="11" t="s">
        <v>50</v>
      </c>
      <c r="E48" s="30">
        <f>+D49*$D$4</f>
        <v>941300000</v>
      </c>
      <c r="F48" s="16">
        <v>0.01</v>
      </c>
      <c r="G48" s="13">
        <v>941201000</v>
      </c>
      <c r="H48" s="35" t="str">
        <f>+IF(G48&lt;E48," SI","NO")</f>
        <v xml:space="preserve"> SI</v>
      </c>
      <c r="I48" s="36">
        <f>+IF(G48&lt;E48,G48*F48,0)</f>
        <v>9412010</v>
      </c>
    </row>
    <row r="49" spans="2:9" ht="15" x14ac:dyDescent="0.3">
      <c r="B49" s="26"/>
      <c r="C49" s="27"/>
      <c r="D49" s="14">
        <v>20000</v>
      </c>
      <c r="E49" s="30"/>
      <c r="F49" s="16"/>
      <c r="G49" s="15"/>
      <c r="H49" s="37"/>
      <c r="I49" s="38"/>
    </row>
    <row r="50" spans="2:9" ht="15" customHeight="1" x14ac:dyDescent="0.3">
      <c r="B50" s="24" t="s">
        <v>18</v>
      </c>
      <c r="C50" s="25"/>
      <c r="D50" s="11" t="s">
        <v>48</v>
      </c>
      <c r="E50" s="31">
        <v>119816000</v>
      </c>
      <c r="F50" s="16">
        <v>0.06</v>
      </c>
      <c r="G50" s="13">
        <v>941301000</v>
      </c>
      <c r="H50" s="35" t="str">
        <f>+IF(G50&gt;E50,"SI","NO")</f>
        <v>SI</v>
      </c>
      <c r="I50" s="36">
        <f>+IF(G50&gt;E50,G50*F50,0)</f>
        <v>56478060</v>
      </c>
    </row>
    <row r="51" spans="2:9" ht="15" x14ac:dyDescent="0.3">
      <c r="B51" s="26"/>
      <c r="C51" s="27"/>
      <c r="D51" s="14">
        <v>3300</v>
      </c>
      <c r="E51" s="31"/>
      <c r="F51" s="16"/>
      <c r="G51" s="15"/>
      <c r="H51" s="37"/>
      <c r="I51" s="38"/>
    </row>
    <row r="52" spans="2:9" ht="39" customHeight="1" x14ac:dyDescent="0.3">
      <c r="B52" s="22" t="s">
        <v>64</v>
      </c>
      <c r="C52" s="23"/>
      <c r="D52" s="9">
        <v>4</v>
      </c>
      <c r="E52" s="29">
        <f>ROUND(D52*$D$4,-3)</f>
        <v>188000</v>
      </c>
      <c r="F52" s="10">
        <v>0.15</v>
      </c>
      <c r="G52" s="8">
        <v>941301000</v>
      </c>
      <c r="H52" s="33" t="str">
        <f>+IF(G52&gt;E52,"SI","NO")</f>
        <v>SI</v>
      </c>
      <c r="I52" s="34">
        <f>+IF(G52&gt;E52,G52*F52,0)</f>
        <v>141195150</v>
      </c>
    </row>
    <row r="53" spans="2:9" ht="37.200000000000003" customHeight="1" x14ac:dyDescent="0.3">
      <c r="B53" s="22" t="s">
        <v>57</v>
      </c>
      <c r="C53" s="23"/>
      <c r="D53" s="9">
        <v>4</v>
      </c>
      <c r="E53" s="29">
        <f>ROUND(D53*$D$4,-3)</f>
        <v>188000</v>
      </c>
      <c r="F53" s="10">
        <v>0.15</v>
      </c>
      <c r="G53" s="8">
        <v>941301000</v>
      </c>
      <c r="H53" s="33" t="str">
        <f>+IF(G53&gt;E53,"SI","NO")</f>
        <v>SI</v>
      </c>
      <c r="I53" s="34">
        <f>+IF(G53&gt;E53,G53*F53,0)</f>
        <v>141195150</v>
      </c>
    </row>
    <row r="54" spans="2:9" ht="15" x14ac:dyDescent="0.3">
      <c r="B54" s="22" t="s">
        <v>43</v>
      </c>
      <c r="C54" s="23"/>
      <c r="D54" s="9">
        <v>27</v>
      </c>
      <c r="E54" s="29">
        <f>ROUND(D54*$D$4,-3)</f>
        <v>1271000</v>
      </c>
      <c r="F54" s="10">
        <v>0.15</v>
      </c>
      <c r="G54" s="8">
        <v>941301000</v>
      </c>
      <c r="H54" s="33" t="str">
        <f>+IF(G54&gt;E54,"SI","NO")</f>
        <v>SI</v>
      </c>
      <c r="I54" s="34">
        <f>+IF(G54&gt;E54,G54*F54,0)</f>
        <v>141195150</v>
      </c>
    </row>
    <row r="55" spans="2:9" ht="15" x14ac:dyDescent="0.3">
      <c r="B55" s="22" t="s">
        <v>44</v>
      </c>
      <c r="C55" s="23"/>
      <c r="D55" s="9">
        <v>4</v>
      </c>
      <c r="E55" s="29">
        <f>ROUND(D55*$D$4,-3)</f>
        <v>188000</v>
      </c>
      <c r="F55" s="10">
        <v>0.15</v>
      </c>
      <c r="G55" s="8">
        <v>941301000</v>
      </c>
      <c r="H55" s="33" t="str">
        <f>+IF(G55&gt;E55,"SI","NO")</f>
        <v>SI</v>
      </c>
      <c r="I55" s="34">
        <f>+IF(G55&gt;E55,G55*F55,0)</f>
        <v>141195150</v>
      </c>
    </row>
    <row r="56" spans="2:9" x14ac:dyDescent="0.3"/>
  </sheetData>
  <sheetProtection algorithmName="SHA-512" hashValue="j/0EtEFVnWBVz1nwjpuQxu1fAbEm+67Gw8xKInn/mi+aO3chFegxNEhm9IvOJQzNujO9pLM3z2xSmwMNaWeQyQ==" saltValue="4ETFWQxPh9XEo7JU06rJ7Q==" spinCount="100000" sheet="1" objects="1" scenarios="1"/>
  <mergeCells count="62">
    <mergeCell ref="B55:C55"/>
    <mergeCell ref="B46:C47"/>
    <mergeCell ref="B48:C49"/>
    <mergeCell ref="B50:C51"/>
    <mergeCell ref="B52:C52"/>
    <mergeCell ref="B53:C53"/>
    <mergeCell ref="B40:C40"/>
    <mergeCell ref="B41:C41"/>
    <mergeCell ref="B42:C42"/>
    <mergeCell ref="B43:C43"/>
    <mergeCell ref="B44:C44"/>
    <mergeCell ref="B54:C54"/>
    <mergeCell ref="B45:C45"/>
    <mergeCell ref="B35:C35"/>
    <mergeCell ref="B36:C36"/>
    <mergeCell ref="B37:C37"/>
    <mergeCell ref="B38:C38"/>
    <mergeCell ref="B39:C39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7:C7"/>
    <mergeCell ref="B6:C6"/>
    <mergeCell ref="B8:C8"/>
    <mergeCell ref="B9:C9"/>
    <mergeCell ref="B10:C10"/>
    <mergeCell ref="B11:C11"/>
    <mergeCell ref="B12:C12"/>
    <mergeCell ref="B13:C13"/>
    <mergeCell ref="B14:C14"/>
    <mergeCell ref="G48:G49"/>
    <mergeCell ref="H48:H49"/>
    <mergeCell ref="I48:I49"/>
    <mergeCell ref="G46:G47"/>
    <mergeCell ref="H46:H47"/>
    <mergeCell ref="I46:I47"/>
    <mergeCell ref="E50:E51"/>
    <mergeCell ref="F50:F51"/>
    <mergeCell ref="G50:G51"/>
    <mergeCell ref="H50:H51"/>
    <mergeCell ref="I50:I51"/>
    <mergeCell ref="E46:E47"/>
    <mergeCell ref="E48:E49"/>
    <mergeCell ref="F48:F49"/>
    <mergeCell ref="F46:F47"/>
    <mergeCell ref="B15:C15"/>
    <mergeCell ref="B16:C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retención en la fuente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Wilson Morales Montero</dc:creator>
  <cp:lastModifiedBy>Luis Wilson Morales Montero</cp:lastModifiedBy>
  <dcterms:created xsi:type="dcterms:W3CDTF">2024-09-20T03:08:50Z</dcterms:created>
  <dcterms:modified xsi:type="dcterms:W3CDTF">2024-09-20T06:34:29Z</dcterms:modified>
</cp:coreProperties>
</file>